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2025年资料\财政局\预算\预算公开\"/>
    </mc:Choice>
  </mc:AlternateContent>
  <xr:revisionPtr revIDLastSave="0" documentId="13_ncr:1_{1502F1FD-C8A4-4F20-AE12-914B5BF927F3}" xr6:coauthVersionLast="47" xr6:coauthVersionMax="47" xr10:uidLastSave="{00000000-0000-0000-0000-000000000000}"/>
  <bookViews>
    <workbookView xWindow="-120" yWindow="-120" windowWidth="24240" windowHeight="17640" firstSheet="13" activeTab="16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externalReferences>
    <externalReference r:id="rId18"/>
  </externalReferences>
  <calcPr calcId="181029"/>
</workbook>
</file>

<file path=xl/calcChain.xml><?xml version="1.0" encoding="utf-8"?>
<calcChain xmlns="http://schemas.openxmlformats.org/spreadsheetml/2006/main">
  <c r="E15" i="5" l="1"/>
  <c r="F11" i="17" l="1"/>
  <c r="G11" i="17"/>
  <c r="E11" i="17"/>
  <c r="G9" i="15"/>
  <c r="H9" i="15"/>
  <c r="F9" i="15"/>
  <c r="E9" i="17"/>
  <c r="G8" i="15"/>
  <c r="G11" i="11"/>
  <c r="H11" i="11"/>
  <c r="I11" i="11"/>
  <c r="J11" i="11"/>
  <c r="K11" i="11"/>
  <c r="L11" i="11"/>
  <c r="M11" i="11"/>
  <c r="F11" i="11"/>
  <c r="H8" i="15" s="1"/>
  <c r="L10" i="11" l="1"/>
  <c r="J11" i="8"/>
  <c r="K11" i="8"/>
  <c r="L11" i="8"/>
  <c r="M11" i="8"/>
  <c r="N11" i="8"/>
  <c r="O11" i="8"/>
  <c r="P11" i="8"/>
  <c r="Q11" i="8"/>
  <c r="R11" i="8"/>
  <c r="S11" i="8"/>
  <c r="I11" i="8"/>
  <c r="S39" i="7"/>
  <c r="L39" i="7"/>
  <c r="I11" i="7"/>
  <c r="H11" i="7" s="1"/>
  <c r="I12" i="7"/>
  <c r="H12" i="7" s="1"/>
  <c r="I13" i="7"/>
  <c r="H13" i="7" s="1"/>
  <c r="I14" i="7"/>
  <c r="H14" i="7" s="1"/>
  <c r="I15" i="7"/>
  <c r="H15" i="7" s="1"/>
  <c r="I16" i="7"/>
  <c r="H16" i="7" s="1"/>
  <c r="I17" i="7"/>
  <c r="H17" i="7" s="1"/>
  <c r="I18" i="7"/>
  <c r="H18" i="7" s="1"/>
  <c r="I19" i="7"/>
  <c r="H19" i="7" s="1"/>
  <c r="I20" i="7"/>
  <c r="H20" i="7" s="1"/>
  <c r="I21" i="7"/>
  <c r="H21" i="7" s="1"/>
  <c r="I22" i="7"/>
  <c r="H22" i="7" s="1"/>
  <c r="I23" i="7"/>
  <c r="H23" i="7" s="1"/>
  <c r="I24" i="7"/>
  <c r="H24" i="7" s="1"/>
  <c r="I25" i="7"/>
  <c r="H25" i="7" s="1"/>
  <c r="I26" i="7"/>
  <c r="H26" i="7" s="1"/>
  <c r="I27" i="7"/>
  <c r="H27" i="7" s="1"/>
  <c r="I28" i="7"/>
  <c r="H28" i="7" s="1"/>
  <c r="I29" i="7"/>
  <c r="H29" i="7" s="1"/>
  <c r="I30" i="7"/>
  <c r="H30" i="7" s="1"/>
  <c r="I31" i="7"/>
  <c r="H31" i="7" s="1"/>
  <c r="I32" i="7"/>
  <c r="H32" i="7" s="1"/>
  <c r="I33" i="7"/>
  <c r="H33" i="7" s="1"/>
  <c r="I34" i="7"/>
  <c r="H34" i="7" s="1"/>
  <c r="I35" i="7"/>
  <c r="H35" i="7" s="1"/>
  <c r="I36" i="7"/>
  <c r="H36" i="7" s="1"/>
  <c r="I37" i="7"/>
  <c r="H37" i="7" s="1"/>
  <c r="I38" i="7"/>
  <c r="H38" i="7" s="1"/>
  <c r="I10" i="7"/>
  <c r="H10" i="7" s="1"/>
  <c r="H39" i="7" l="1"/>
  <c r="I39" i="7"/>
  <c r="R39" i="7"/>
  <c r="A8" i="6" l="1"/>
  <c r="C12" i="5"/>
  <c r="D9" i="5"/>
  <c r="C9" i="5" s="1"/>
  <c r="D10" i="5"/>
  <c r="C10" i="5" s="1"/>
  <c r="D11" i="5"/>
  <c r="C11" i="5" s="1"/>
  <c r="D12" i="5"/>
  <c r="D13" i="5"/>
  <c r="C13" i="5" s="1"/>
  <c r="D14" i="5"/>
  <c r="C14" i="5" s="1"/>
  <c r="D15" i="5"/>
  <c r="C15" i="5" s="1"/>
  <c r="D16" i="5"/>
  <c r="C16" i="5" s="1"/>
  <c r="D8" i="5"/>
  <c r="E17" i="5"/>
  <c r="F17" i="5"/>
  <c r="G17" i="5"/>
  <c r="D11" i="4"/>
  <c r="D10" i="4"/>
  <c r="D12" i="4"/>
  <c r="C13" i="4"/>
  <c r="C14" i="4"/>
  <c r="C15" i="4"/>
  <c r="D15" i="4"/>
  <c r="D9" i="4"/>
  <c r="B17" i="4"/>
  <c r="E17" i="3"/>
  <c r="F17" i="3"/>
  <c r="G17" i="3"/>
  <c r="H17" i="3"/>
  <c r="I17" i="3"/>
  <c r="K17" i="3"/>
  <c r="L17" i="3"/>
  <c r="M17" i="3"/>
  <c r="N17" i="3"/>
  <c r="O17" i="3"/>
  <c r="E15" i="3"/>
  <c r="D15" i="3"/>
  <c r="D9" i="3"/>
  <c r="D10" i="3"/>
  <c r="D11" i="3"/>
  <c r="D12" i="3"/>
  <c r="C12" i="3" s="1"/>
  <c r="D13" i="3"/>
  <c r="D14" i="3"/>
  <c r="D16" i="3"/>
  <c r="C16" i="3" s="1"/>
  <c r="D8" i="3"/>
  <c r="C8" i="3" s="1"/>
  <c r="C9" i="3"/>
  <c r="C10" i="3"/>
  <c r="C11" i="3"/>
  <c r="C13" i="3"/>
  <c r="C14" i="3"/>
  <c r="J15" i="3"/>
  <c r="J17" i="3" s="1"/>
  <c r="I9" i="2"/>
  <c r="D9" i="2"/>
  <c r="C9" i="2" s="1"/>
  <c r="A4" i="17"/>
  <c r="A4" i="16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A4" i="1"/>
  <c r="D12" i="1"/>
  <c r="D13" i="1"/>
  <c r="D14" i="4" s="1"/>
  <c r="D14" i="1"/>
  <c r="C11" i="1"/>
  <c r="C12" i="4" s="1"/>
  <c r="D15" i="1"/>
  <c r="D16" i="1"/>
  <c r="D17" i="1"/>
  <c r="C9" i="1"/>
  <c r="C10" i="4" s="1"/>
  <c r="C10" i="1"/>
  <c r="C11" i="4" s="1"/>
  <c r="C8" i="1"/>
  <c r="C9" i="4" s="1"/>
  <c r="B4" i="8"/>
  <c r="D18" i="1" l="1"/>
  <c r="D22" i="1" s="1"/>
  <c r="D13" i="4"/>
  <c r="D17" i="5"/>
  <c r="C8" i="5"/>
  <c r="C17" i="5" s="1"/>
  <c r="D17" i="4"/>
  <c r="C15" i="3"/>
  <c r="D17" i="3"/>
  <c r="C17" i="3"/>
  <c r="B18" i="1"/>
  <c r="B22" i="1" s="1"/>
</calcChain>
</file>

<file path=xl/sharedStrings.xml><?xml version="1.0" encoding="utf-8"?>
<sst xmlns="http://schemas.openxmlformats.org/spreadsheetml/2006/main" count="668" uniqueCount="315">
  <si>
    <t>预算01-1表</t>
  </si>
  <si>
    <t>2025年财务收支预算总表部门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</si>
  <si>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</si>
  <si>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</si>
  <si>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</si>
  <si>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</si>
  <si>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</si>
  <si>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</si>
  <si>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</si>
  <si>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</si>
  <si>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</si>
  <si>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</si>
  <si>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</si>
  <si>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</si>
  <si>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</si>
  <si>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</si>
  <si>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</si>
  <si>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</si>
  <si>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</si>
  <si>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</si>
  <si>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</si>
  <si>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</si>
  <si>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</si>
  <si>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</si>
  <si>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</si>
  <si>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</si>
  <si>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</si>
  <si>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</si>
  <si>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</si>
  <si>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</si>
  <si>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</si>
  <si>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</si>
  <si>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</si>
  <si>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</si>
  <si>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</si>
  <si>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</si>
  <si>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</si>
  <si>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</si>
  <si>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</si>
  <si>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</si>
  <si>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</si>
  <si>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</si>
  <si>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</si>
  <si>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</si>
  <si>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</si>
  <si>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</si>
  <si>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</si>
  <si>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</si>
  <si>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</si>
  <si>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</si>
  <si>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</si>
  <si>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</si>
  <si>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</si>
  <si>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</si>
  <si>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</si>
  <si>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</si>
  <si>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</si>
  <si>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</si>
  <si>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</si>
  <si>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</si>
  <si>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</si>
  <si>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</si>
  <si>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</si>
  <si>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</si>
  <si>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</si>
  <si>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</si>
  <si>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</si>
  <si>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</si>
  <si>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</si>
  <si>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</si>
  <si>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</si>
  <si>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</si>
  <si>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</si>
  <si>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</si>
  <si>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</si>
  <si>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</si>
  <si>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</si>
  <si>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</si>
  <si>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</si>
  <si>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</si>
  <si>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</si>
  <si>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</si>
  <si>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</si>
  <si>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</si>
  <si>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</si>
  <si>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</si>
  <si>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</si>
  <si>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</si>
  <si>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</si>
  <si>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</si>
  <si>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</si>
  <si>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</si>
  <si>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</si>
  <si>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</si>
  <si>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</si>
  <si>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</si>
  <si>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</si>
  <si>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</si>
  <si>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</si>
  <si>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</si>
  <si>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</si>
  <si>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</si>
  <si>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</si>
  <si>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</si>
  <si>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</si>
  <si>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</si>
  <si>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</si>
  <si>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</si>
  <si>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</si>
  <si>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</si>
  <si>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</si>
  <si>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</si>
  <si>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</si>
  <si>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</si>
  <si>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</si>
  <si>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</si>
  <si>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</si>
  <si>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</si>
  <si>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</si>
  <si>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</si>
  <si>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</si>
  <si>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</si>
  <si>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</si>
  <si>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</si>
  <si>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</si>
  <si>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</si>
  <si>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</si>
  <si>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</si>
  <si>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</si>
  <si>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</si>
  <si>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</si>
  <si>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</si>
  <si>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</si>
  <si>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</si>
  <si>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</si>
  <si>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</si>
  <si>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</si>
  <si>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</si>
  <si>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</si>
  <si>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</si>
  <si>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</si>
  <si>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</si>
  <si>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</si>
  <si>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</si>
  <si>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</si>
  <si>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</si>
  <si>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</si>
  <si>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预算09-2表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</si>
  <si>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</si>
  <si>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</si>
  <si>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</si>
  <si>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</si>
  <si>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</si>
  <si>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</si>
  <si>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</si>
  <si>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</si>
  <si>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</si>
  <si>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</si>
  <si>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</si>
  <si>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</si>
  <si>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</si>
  <si>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</si>
  <si>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</si>
  <si>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</si>
  <si>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</si>
  <si>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</si>
  <si>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</si>
  <si>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</si>
  <si>
    <t>石林彝族自治县供销合作社联合社</t>
    <phoneticPr fontId="22" type="noConversion"/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</si>
  <si>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</si>
  <si>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</si>
  <si>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</si>
  <si>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</si>
  <si>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</si>
  <si>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</si>
  <si>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2080801</t>
  </si>
  <si>
    <t>死亡抚恤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</si>
  <si>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</si>
  <si>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</si>
  <si>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</si>
  <si>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</si>
  <si>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</si>
  <si>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</si>
  <si>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2160201</t>
  </si>
  <si>
    <t>行政运行</t>
  </si>
  <si>
    <t>2210201</t>
  </si>
  <si>
    <t>住房公积金</t>
  </si>
  <si>
    <t>行政运行</t>
    <phoneticPr fontId="22" type="noConversion"/>
  </si>
  <si>
    <t>机关事业单位基本养老保险缴费支出</t>
    <phoneticPr fontId="22" type="noConversion"/>
  </si>
  <si>
    <t>机关事业单位职业年金缴费支出</t>
    <phoneticPr fontId="22" type="noConversion"/>
  </si>
  <si>
    <t>行政单位医疗</t>
    <phoneticPr fontId="22" type="noConversion"/>
  </si>
  <si>
    <t>公务员医疗补助</t>
    <phoneticPr fontId="22" type="noConversion"/>
  </si>
  <si>
    <t>其他行政事业单位医疗支出</t>
    <phoneticPr fontId="22" type="noConversion"/>
  </si>
  <si>
    <t>住房公积金</t>
    <phoneticPr fontId="22" type="noConversion"/>
  </si>
  <si>
    <t>行政单位离退休</t>
    <phoneticPr fontId="22" type="noConversion"/>
  </si>
  <si>
    <t>死亡抚恤</t>
    <phoneticPr fontId="22" type="noConversion"/>
  </si>
  <si>
    <t>30103</t>
  </si>
  <si>
    <t>奖金</t>
  </si>
  <si>
    <t>30101</t>
  </si>
  <si>
    <t>基本工资</t>
  </si>
  <si>
    <t>30102</t>
  </si>
  <si>
    <t>津贴补贴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</si>
  <si>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</si>
  <si>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</si>
  <si>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</si>
  <si>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</si>
  <si>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</si>
  <si>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</si>
  <si>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</si>
  <si>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</si>
  <si>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</si>
  <si>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</si>
  <si>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</si>
  <si>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30305</t>
  </si>
  <si>
    <t>生活补助</t>
  </si>
  <si>
    <t>30217</t>
  </si>
  <si>
    <t>30239</t>
  </si>
  <si>
    <t>其他交通费用</t>
  </si>
  <si>
    <t>30228</t>
  </si>
  <si>
    <t>工会经费</t>
  </si>
  <si>
    <t>30201</t>
  </si>
  <si>
    <t>办公费</t>
  </si>
  <si>
    <t>30206</t>
  </si>
  <si>
    <t>电费</t>
  </si>
  <si>
    <t>30207</t>
  </si>
  <si>
    <t>邮电费</t>
  </si>
  <si>
    <t>30205</t>
  </si>
  <si>
    <t>水费</t>
  </si>
  <si>
    <t>30229</t>
  </si>
  <si>
    <t>福利费</t>
  </si>
  <si>
    <t>30211</t>
  </si>
  <si>
    <t>差旅费</t>
  </si>
  <si>
    <t>30299</t>
  </si>
  <si>
    <t>其他商品和服务支出</t>
  </si>
  <si>
    <t>530126210000000002265</t>
  </si>
  <si>
    <t>社会保障缴费</t>
  </si>
  <si>
    <t>530126210000000002266</t>
  </si>
  <si>
    <t>530126231100001583185</t>
  </si>
  <si>
    <t>离退休人员支出</t>
  </si>
  <si>
    <t>530126231100001583186</t>
  </si>
  <si>
    <t>遗属生活补助</t>
  </si>
  <si>
    <t>530126210000000002269</t>
  </si>
  <si>
    <t>530126210000000002270</t>
  </si>
  <si>
    <t>行政人员公务交通补贴</t>
  </si>
  <si>
    <t>530126210000000002271</t>
  </si>
  <si>
    <t>530126210000000002272</t>
  </si>
  <si>
    <t>一般公用经费</t>
  </si>
  <si>
    <t>530126251100003882939</t>
  </si>
  <si>
    <t>供销社工作经费</t>
  </si>
  <si>
    <t>530126210000000002264</t>
  </si>
  <si>
    <t>行政人员支出工资</t>
  </si>
  <si>
    <t>530126231100001583184</t>
  </si>
  <si>
    <t>行政人员绩效奖励</t>
  </si>
  <si>
    <t>石林彝族自治县供销合作社联合社</t>
    <phoneticPr fontId="22" type="noConversion"/>
  </si>
  <si>
    <t>2160201</t>
    <phoneticPr fontId="22" type="noConversion"/>
  </si>
  <si>
    <t>313事业发展类</t>
  </si>
  <si>
    <t>购置国产电脑资金</t>
  </si>
  <si>
    <t>供销社工作经费</t>
    <phoneticPr fontId="22" type="noConversion"/>
  </si>
  <si>
    <t>做好本部门人员、公用经费保障，按规定落实干部职工各项待遇，支持部门正常履职。</t>
  </si>
  <si>
    <t>产出指标</t>
  </si>
  <si>
    <t>效益指标</t>
  </si>
  <si>
    <t>满意度指标</t>
  </si>
  <si>
    <t>数量指标</t>
  </si>
  <si>
    <t>社会效益</t>
  </si>
  <si>
    <t>服务对象满意度</t>
  </si>
  <si>
    <t>残疾保保障金缴纳人数</t>
  </si>
  <si>
    <t>部门运转</t>
  </si>
  <si>
    <t>单位人员满意度</t>
  </si>
  <si>
    <t>定量指标</t>
  </si>
  <si>
    <t>定性指标</t>
  </si>
  <si>
    <t>18</t>
  </si>
  <si>
    <t>正常运转</t>
  </si>
  <si>
    <t>90</t>
  </si>
  <si>
    <t>人</t>
    <phoneticPr fontId="22" type="noConversion"/>
  </si>
  <si>
    <t>%</t>
  </si>
  <si>
    <t>%</t>
    <phoneticPr fontId="22" type="noConversion"/>
  </si>
  <si>
    <t>＝</t>
    <phoneticPr fontId="22" type="noConversion"/>
  </si>
  <si>
    <t>〉＝</t>
    <phoneticPr fontId="22" type="noConversion"/>
  </si>
  <si>
    <t>缴纳人数</t>
  </si>
  <si>
    <t>反映部门执行政策的程度。</t>
  </si>
  <si>
    <t>按照政府要求，完成国产电脑配置工作。</t>
  </si>
  <si>
    <t>购置设备数量</t>
  </si>
  <si>
    <t>&gt;=</t>
  </si>
  <si>
    <t>20</t>
  </si>
  <si>
    <t>台（套）</t>
  </si>
  <si>
    <t>验收通过率</t>
  </si>
  <si>
    <t>=</t>
  </si>
  <si>
    <t>购置设备利用率</t>
  </si>
  <si>
    <t>设备采购经济性</t>
  </si>
  <si>
    <t>使用人员满意度</t>
  </si>
  <si>
    <t>质量指标</t>
  </si>
  <si>
    <t>经济效益</t>
  </si>
  <si>
    <t>反映购置数量完成情况。</t>
  </si>
  <si>
    <t>反映设备购置的产品质量情况。
验收通过率=（通过验收的购置数量/购置总数量）*100%。</t>
  </si>
  <si>
    <t>反映设备利用情况。
设备利用率=（投入使用设备数/购置设备总数）*100%。</t>
  </si>
  <si>
    <t>反映设备采购成本低于计划数所获得的经济效益。</t>
  </si>
  <si>
    <t>反映服务对象对购置设备的整体满意情况。
使用人员满意度=（对购置设备满意的人数/问卷调查人数）*100%。</t>
  </si>
  <si>
    <t>备注：本单位2025年无政府性基金预算支出预算表</t>
    <phoneticPr fontId="22" type="noConversion"/>
  </si>
  <si>
    <t>一般公用经费</t>
    <phoneticPr fontId="22" type="noConversion"/>
  </si>
  <si>
    <t>购置国产电脑资金</t>
    <phoneticPr fontId="22" type="noConversion"/>
  </si>
  <si>
    <t>国产台式计算机</t>
    <phoneticPr fontId="22" type="noConversion"/>
  </si>
  <si>
    <t>台式计算机</t>
    <phoneticPr fontId="22" type="noConversion"/>
  </si>
  <si>
    <t>台</t>
    <phoneticPr fontId="22" type="noConversion"/>
  </si>
  <si>
    <t>2025年部门政府购买服务预算表</t>
    <phoneticPr fontId="22" type="noConversion"/>
  </si>
  <si>
    <t>备注：本单位2025年无部门政府购买服务预算表</t>
    <phoneticPr fontId="22" type="noConversion"/>
  </si>
  <si>
    <t>2025年对下转移支付预算表</t>
    <phoneticPr fontId="22" type="noConversion"/>
  </si>
  <si>
    <t>备注：本单位2025年无对下转移支付预算表</t>
    <phoneticPr fontId="22" type="noConversion"/>
  </si>
  <si>
    <t>2025年对下转移支付绩效目标表</t>
    <phoneticPr fontId="22" type="noConversion"/>
  </si>
  <si>
    <t>备注：本单位2025年无对下转移支付绩效目标表</t>
    <phoneticPr fontId="22" type="noConversion"/>
  </si>
  <si>
    <t>530126251100003968861</t>
  </si>
  <si>
    <t>2025年上级转移支付补助项目支出预算表</t>
    <phoneticPr fontId="22" type="noConversion"/>
  </si>
  <si>
    <t>备注：本单位2025年无上级转移支付补助项目支出预算表</t>
    <phoneticPr fontId="22" type="noConversion"/>
  </si>
  <si>
    <t>A02010105台式计算机</t>
    <phoneticPr fontId="22" type="noConversion"/>
  </si>
  <si>
    <t>经常性</t>
    <phoneticPr fontId="22" type="noConversion"/>
  </si>
  <si>
    <t>一级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</si>
</sst>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\-mm\-dd"/>
    <numFmt numFmtId="177" formatCode="yyyy\-mm\-dd\ hh:mm:ss"/>
    <numFmt numFmtId="178" formatCode="#,##0.00;\-#,##0.00;;@"/>
    <numFmt numFmtId="179" formatCode="#,##0;\-#,##0;;@"/>
    <numFmt numFmtId="180" formatCode="0.00_ "/>
  </numFmts>
  <fonts count="30"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9.5"/>
      <name val="宋体"/>
      <family val="3"/>
      <charset val="134"/>
    </font>
    <font>
      <sz val="10.5"/>
      <name val="宋体"/>
      <family val="3"/>
      <charset val="134"/>
    </font>
    <font>
      <sz val="9"/>
      <name val="SimSun"/>
      <charset val="134"/>
    </font>
    <font>
      <b/>
      <sz val="22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2"/>
      <name val="SimSun"/>
      <charset val="134"/>
    </font>
    <font>
      <sz val="11"/>
      <color indexed="64"/>
      <name val="宋体"/>
      <family val="3"/>
      <charset val="134"/>
    </font>
    <font>
      <sz val="12"/>
      <color indexed="64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3">
    <xf numFmtId="0" fontId="0" fillId="0" borderId="0"/>
    <xf numFmtId="177" fontId="8" fillId="0" borderId="7">
      <alignment horizontal="right" vertical="center"/>
    </xf>
    <xf numFmtId="176" fontId="8" fillId="0" borderId="7">
      <alignment horizontal="right" vertical="center"/>
    </xf>
    <xf numFmtId="10" fontId="8" fillId="0" borderId="7">
      <alignment horizontal="right" vertical="center"/>
    </xf>
    <xf numFmtId="178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  <xf numFmtId="21" fontId="8" fillId="0" borderId="7">
      <alignment horizontal="right" vertical="center"/>
    </xf>
    <xf numFmtId="179" fontId="8" fillId="0" borderId="7">
      <alignment horizontal="right" vertical="center"/>
    </xf>
    <xf numFmtId="0" fontId="24" fillId="0" borderId="0">
      <alignment vertical="center"/>
    </xf>
    <xf numFmtId="0" fontId="26" fillId="0" borderId="0">
      <alignment vertical="center"/>
    </xf>
    <xf numFmtId="0" fontId="8" fillId="0" borderId="0">
      <alignment vertical="top"/>
      <protection locked="0"/>
    </xf>
    <xf numFmtId="0" fontId="29" fillId="0" borderId="0"/>
  </cellStyleXfs>
  <cellXfs count="211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8" fontId="5" fillId="0" borderId="7" xfId="6" applyFont="1">
      <alignment horizontal="right" vertical="center"/>
    </xf>
    <xf numFmtId="0" fontId="3" fillId="0" borderId="7" xfId="0" applyFont="1" applyBorder="1" applyAlignment="1">
      <alignment horizontal="left" vertical="center" wrapText="1"/>
    </xf>
    <xf numFmtId="178" fontId="5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49" fontId="8" fillId="0" borderId="0" xfId="5" applyBorder="1">
      <alignment horizontal="left" vertical="center" wrapText="1"/>
    </xf>
    <xf numFmtId="49" fontId="8" fillId="0" borderId="0" xfId="5" applyBorder="1" applyAlignment="1">
      <alignment horizontal="right" vertical="center" wrapText="1"/>
    </xf>
    <xf numFmtId="49" fontId="10" fillId="0" borderId="7" xfId="5" applyFont="1" applyAlignment="1">
      <alignment horizontal="center" vertical="center" wrapText="1"/>
    </xf>
    <xf numFmtId="49" fontId="11" fillId="0" borderId="7" xfId="5" applyFont="1" applyAlignment="1">
      <alignment horizontal="center" vertical="center" wrapText="1"/>
    </xf>
    <xf numFmtId="49" fontId="10" fillId="0" borderId="7" xfId="5" applyFont="1">
      <alignment horizontal="left" vertical="center" wrapText="1"/>
    </xf>
    <xf numFmtId="179" fontId="8" fillId="0" borderId="7" xfId="8">
      <alignment horizontal="right" vertical="center"/>
    </xf>
    <xf numFmtId="178" fontId="8" fillId="0" borderId="7" xfId="6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 applyProtection="1">
      <alignment horizontal="right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right" vertical="center"/>
    </xf>
    <xf numFmtId="179" fontId="5" fillId="0" borderId="7" xfId="8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5" fillId="0" borderId="7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7" xfId="0" applyFont="1" applyBorder="1" applyAlignment="1">
      <alignment vertical="center"/>
    </xf>
    <xf numFmtId="4" fontId="20" fillId="0" borderId="7" xfId="0" applyNumberFormat="1" applyFont="1" applyBorder="1" applyAlignment="1" applyProtection="1">
      <alignment horizontal="right" vertical="center"/>
      <protection locked="0"/>
    </xf>
    <xf numFmtId="49" fontId="20" fillId="0" borderId="7" xfId="5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20" fillId="0" borderId="7" xfId="0" applyFont="1" applyBorder="1" applyAlignment="1">
      <alignment horizontal="center" vertical="center"/>
    </xf>
    <xf numFmtId="4" fontId="20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0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178" fontId="20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0" fillId="0" borderId="6" xfId="0" applyFont="1" applyBorder="1" applyAlignment="1" applyProtection="1">
      <alignment horizontal="center" vertical="center"/>
      <protection locked="0"/>
    </xf>
    <xf numFmtId="0" fontId="5" fillId="0" borderId="7" xfId="5" applyNumberFormat="1" applyFont="1">
      <alignment horizontal="left" vertical="center" wrapText="1"/>
    </xf>
    <xf numFmtId="180" fontId="5" fillId="0" borderId="7" xfId="5" applyNumberFormat="1" applyFont="1" applyAlignment="1">
      <alignment horizontal="right" vertical="center" wrapText="1"/>
    </xf>
    <xf numFmtId="180" fontId="5" fillId="0" borderId="7" xfId="5" applyNumberFormat="1" applyFont="1">
      <alignment horizontal="left" vertical="center" wrapText="1"/>
    </xf>
    <xf numFmtId="0" fontId="8" fillId="0" borderId="0" xfId="5" applyNumberForma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/>
    <xf numFmtId="0" fontId="1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1" fillId="0" borderId="0" xfId="0" applyFont="1" applyAlignment="1">
      <alignment horizontal="right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9" fillId="0" borderId="0" xfId="5" applyFont="1" applyBorder="1" applyAlignment="1">
      <alignment horizontal="center" vertical="center" wrapText="1"/>
    </xf>
    <xf numFmtId="49" fontId="10" fillId="0" borderId="7" xfId="5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80" fontId="4" fillId="0" borderId="7" xfId="0" applyNumberFormat="1" applyFont="1" applyBorder="1" applyAlignment="1">
      <alignment horizontal="right" vertical="center"/>
    </xf>
    <xf numFmtId="0" fontId="25" fillId="0" borderId="7" xfId="9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49" fontId="5" fillId="0" borderId="7" xfId="5" applyFont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center" vertical="center"/>
      <protection locked="0"/>
    </xf>
    <xf numFmtId="180" fontId="15" fillId="0" borderId="7" xfId="0" applyNumberFormat="1" applyFont="1" applyBorder="1" applyAlignment="1">
      <alignment horizontal="right"/>
    </xf>
    <xf numFmtId="49" fontId="26" fillId="0" borderId="15" xfId="10" applyNumberFormat="1" applyBorder="1" applyAlignment="1">
      <alignment horizontal="left" vertical="center" wrapText="1"/>
    </xf>
    <xf numFmtId="49" fontId="27" fillId="0" borderId="15" xfId="10" applyNumberFormat="1" applyFont="1" applyBorder="1" applyAlignment="1">
      <alignment horizontal="left" vertical="center" wrapText="1"/>
    </xf>
    <xf numFmtId="49" fontId="28" fillId="0" borderId="0" xfId="11" applyNumberFormat="1" applyFont="1" applyAlignment="1" applyProtection="1"/>
    <xf numFmtId="0" fontId="23" fillId="0" borderId="0" xfId="0" applyFont="1"/>
    <xf numFmtId="49" fontId="27" fillId="0" borderId="15" xfId="12" applyNumberFormat="1" applyFont="1" applyBorder="1" applyAlignment="1">
      <alignment vertical="center" wrapText="1"/>
    </xf>
    <xf numFmtId="180" fontId="15" fillId="0" borderId="7" xfId="0" applyNumberFormat="1" applyFont="1" applyBorder="1" applyAlignment="1">
      <alignment horizontal="right" vertical="center"/>
    </xf>
  </cellXfs>
  <cellStyles count="13">
    <cellStyle name="DateStyle" xfId="2" xr:uid="{00000000-0005-0000-0000-00000D000000}"/>
    <cellStyle name="DateTimeStyle" xfId="1" xr:uid="{00000000-0005-0000-0000-000006000000}"/>
    <cellStyle name="IntegralNumberStyle" xfId="8" xr:uid="{00000000-0005-0000-0000-000038000000}"/>
    <cellStyle name="MoneyStyle" xfId="6" xr:uid="{00000000-0005-0000-0000-000036000000}"/>
    <cellStyle name="Normal" xfId="11" xr:uid="{EF98D441-C17B-4B40-9458-5E3C0564735D}"/>
    <cellStyle name="NumberStyle" xfId="4" xr:uid="{00000000-0005-0000-0000-000034000000}"/>
    <cellStyle name="PercentStyle" xfId="3" xr:uid="{00000000-0005-0000-0000-000023000000}"/>
    <cellStyle name="TextStyle" xfId="5" xr:uid="{00000000-0005-0000-0000-000035000000}"/>
    <cellStyle name="TimeStyle" xfId="7" xr:uid="{00000000-0005-0000-0000-000037000000}"/>
    <cellStyle name="常规" xfId="0" builtinId="0"/>
    <cellStyle name="常规 2 5" xfId="12" xr:uid="{7567BAA1-2842-4327-8B82-0166E817C964}"/>
    <cellStyle name="常规 3 2" xfId="10" xr:uid="{71E33F8C-C487-4404-9DE2-C6116BBC650D}"/>
    <cellStyle name="常规 6" xfId="9" xr:uid="{A8E9F4CD-4F23-425B-97BC-B5700FE872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2025&#24180;&#36164;&#26009;\&#36130;&#25919;&#23616;\&#39044;&#31639;\&#39044;&#31639;&#25209;&#22797;\&#21439;&#20379;&#38144;&#31038;&#39044;&#31639;&#25209;&#22797;&#34920;.xlsx" TargetMode="External"/><Relationship Id="rId1" Type="http://schemas.openxmlformats.org/officeDocument/2006/relationships/externalLinkPath" Target="/2025&#24180;&#36164;&#26009;/&#36130;&#25919;&#23616;/&#39044;&#31639;/&#39044;&#31639;&#25209;&#22797;/&#21439;&#20379;&#38144;&#31038;&#39044;&#31639;&#25209;&#2279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部门预算收支总表"/>
      <sheetName val="一般公共预算支出预算表"/>
      <sheetName val="一般公共预算支出预算工资福利支出预算表"/>
      <sheetName val="一般公共预算对个人和家庭补助支出预算表"/>
      <sheetName val="一般公共预算支出预算商品服务支出预算表 "/>
      <sheetName val="一般公共预算政府预算支出经济分类科目基本支出预算表"/>
      <sheetName val="支出预算资金来源表"/>
      <sheetName val="财政拨款（补助）项目支出明细表"/>
      <sheetName val="部门政府采购预算表"/>
      <sheetName val="政府购买服务预算表"/>
      <sheetName val="部门整体支出绩效目标表"/>
      <sheetName val="部门项目支出绩效目标表"/>
    </sheetNames>
    <sheetDataSet>
      <sheetData sheetId="0">
        <row r="14">
          <cell r="E14" t="str">
            <v xml:space="preserve"> 八、社会保障和就业支出</v>
          </cell>
        </row>
        <row r="16">
          <cell r="E16" t="str">
            <v xml:space="preserve"> 十、卫生健康支出</v>
          </cell>
        </row>
        <row r="22">
          <cell r="E22" t="str">
            <v xml:space="preserve"> 十六、商业服务业等支出</v>
          </cell>
        </row>
        <row r="26">
          <cell r="E26" t="str">
            <v xml:space="preserve"> 二十、住房保障支出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D22"/>
  <sheetViews>
    <sheetView showZeros="0" workbookViewId="0">
      <pane ySplit="1" topLeftCell="A2" activePane="bottomLeft" state="frozen"/>
      <selection activeCell="A39" sqref="A39"/>
      <selection pane="bottomLeft" activeCell="B14" sqref="B14"/>
    </sheetView>
  </sheetViews>
  <sheetFormatPr defaultColWidth="8" defaultRowHeight="14.25" customHeight="1"/>
  <cols>
    <col min="1" max="1" width="39.625" customWidth="1"/>
    <col min="2" max="2" width="46.375" customWidth="1"/>
    <col min="3" max="3" width="40.375" customWidth="1"/>
    <col min="4" max="4" width="50.125" customWidth="1"/>
  </cols>
  <sheetData>
    <row r="1" spans="1:4" ht="14.25" customHeight="1">
      <c r="A1" s="1"/>
      <c r="B1" s="1"/>
      <c r="C1" s="1"/>
      <c r="D1" s="1"/>
    </row>
    <row r="2" spans="1:4" ht="12" customHeight="1">
      <c r="D2" s="58" t="s">
        <v>0</v>
      </c>
    </row>
    <row r="3" spans="1:4" ht="36" customHeight="1">
      <c r="A3" s="102" t="s">
        <v>1</v>
      </c>
      <c r="B3" s="103"/>
      <c r="C3" s="103"/>
      <c r="D3" s="103"/>
    </row>
    <row r="4" spans="1:4" ht="21" customHeight="1">
      <c r="A4" s="104" t="str">
        <f>"单位名称："&amp;"石林彝族自治县供销合作社联合社"</f>
        <v>单位名称：石林彝族自治县供销合作社联合社</v>
      </c>
      <c r="B4" s="105"/>
      <c r="C4" s="74"/>
      <c r="D4" s="57" t="s">
        <v>2</v>
      </c>
    </row>
    <row r="5" spans="1:4" ht="19.5" customHeight="1">
      <c r="A5" s="106" t="s">
        <v>3</v>
      </c>
      <c r="B5" s="107"/>
      <c r="C5" s="106" t="s">
        <v>4</v>
      </c>
      <c r="D5" s="107"/>
    </row>
    <row r="6" spans="1:4" ht="19.5" customHeight="1">
      <c r="A6" s="108" t="s">
        <v>5</v>
      </c>
      <c r="B6" s="108" t="s">
        <v>6</v>
      </c>
      <c r="C6" s="108" t="s">
        <v>7</v>
      </c>
      <c r="D6" s="108" t="s">
        <v>6</v>
      </c>
    </row>
    <row r="7" spans="1:4" ht="19.5" customHeight="1">
      <c r="A7" s="109"/>
      <c r="B7" s="109"/>
      <c r="C7" s="109"/>
      <c r="D7" s="109"/>
    </row>
    <row r="8" spans="1:4" ht="25.35" customHeight="1">
      <c r="A8" s="84" t="s">
        <v>8</v>
      </c>
      <c r="B8" s="68">
        <v>4455189</v>
      </c>
      <c r="C8" s="98" t="str">
        <f>[1]部门预算收支总表!E14</f>
        <v xml:space="preserve"> 八、社会保障和就业支出</v>
      </c>
      <c r="D8" s="99">
        <v>910382</v>
      </c>
    </row>
    <row r="9" spans="1:4" ht="25.35" customHeight="1">
      <c r="A9" s="84" t="s">
        <v>9</v>
      </c>
      <c r="B9" s="68"/>
      <c r="C9" s="98" t="str">
        <f>[1]部门预算收支总表!E16</f>
        <v xml:space="preserve"> 十、卫生健康支出</v>
      </c>
      <c r="D9" s="99">
        <v>332841</v>
      </c>
    </row>
    <row r="10" spans="1:4" ht="25.35" customHeight="1">
      <c r="A10" s="84" t="s">
        <v>10</v>
      </c>
      <c r="B10" s="68"/>
      <c r="C10" s="98" t="str">
        <f>[1]部门预算收支总表!E22</f>
        <v xml:space="preserve"> 十六、商业服务业等支出</v>
      </c>
      <c r="D10" s="99">
        <v>2951342.68</v>
      </c>
    </row>
    <row r="11" spans="1:4" ht="25.35" customHeight="1">
      <c r="A11" s="84" t="s">
        <v>11</v>
      </c>
      <c r="B11" s="52"/>
      <c r="C11" s="98" t="str">
        <f>[1]部门预算收支总表!E26</f>
        <v xml:space="preserve"> 二十、住房保障支出</v>
      </c>
      <c r="D11" s="99">
        <v>286254</v>
      </c>
    </row>
    <row r="12" spans="1:4" ht="25.35" customHeight="1">
      <c r="A12" s="84" t="s">
        <v>12</v>
      </c>
      <c r="B12" s="68"/>
      <c r="C12" s="98"/>
      <c r="D12" s="100">
        <f>[1]部门预算收支总表!F23</f>
        <v>0</v>
      </c>
    </row>
    <row r="13" spans="1:4" ht="25.35" customHeight="1">
      <c r="A13" s="84" t="s">
        <v>13</v>
      </c>
      <c r="B13" s="52"/>
      <c r="C13" s="98"/>
      <c r="D13" s="100">
        <f>[1]部门预算收支总表!F24</f>
        <v>0</v>
      </c>
    </row>
    <row r="14" spans="1:4" ht="25.35" customHeight="1">
      <c r="A14" s="84" t="s">
        <v>14</v>
      </c>
      <c r="B14" s="52">
        <v>25630.68</v>
      </c>
      <c r="C14" s="98"/>
      <c r="D14" s="100">
        <f>[1]部门预算收支总表!F25</f>
        <v>0</v>
      </c>
    </row>
    <row r="15" spans="1:4" ht="25.35" customHeight="1">
      <c r="A15" s="84" t="s">
        <v>15</v>
      </c>
      <c r="B15" s="52"/>
      <c r="C15" s="98"/>
      <c r="D15" s="100">
        <f>[1]部门预算收支总表!F27</f>
        <v>0</v>
      </c>
    </row>
    <row r="16" spans="1:4" ht="25.35" customHeight="1">
      <c r="A16" s="91" t="s">
        <v>16</v>
      </c>
      <c r="B16" s="52"/>
      <c r="C16" s="98"/>
      <c r="D16" s="100">
        <f>[1]部门预算收支总表!F28</f>
        <v>0</v>
      </c>
    </row>
    <row r="17" spans="1:4" ht="25.35" customHeight="1">
      <c r="A17" s="91" t="s">
        <v>17</v>
      </c>
      <c r="B17" s="68"/>
      <c r="C17" s="98"/>
      <c r="D17" s="100">
        <f>[1]部门预算收支总表!F29</f>
        <v>0</v>
      </c>
    </row>
    <row r="18" spans="1:4" ht="25.35" customHeight="1">
      <c r="A18" s="92" t="s">
        <v>18</v>
      </c>
      <c r="B18" s="80">
        <f>B8+B14</f>
        <v>4480819.68</v>
      </c>
      <c r="C18" s="79" t="s">
        <v>19</v>
      </c>
      <c r="D18" s="80">
        <f>SUM(D8:D17)</f>
        <v>4480819.68</v>
      </c>
    </row>
    <row r="19" spans="1:4" ht="25.35" customHeight="1">
      <c r="A19" s="93" t="s">
        <v>20</v>
      </c>
      <c r="B19" s="80"/>
      <c r="C19" s="94" t="s">
        <v>21</v>
      </c>
      <c r="D19" s="95"/>
    </row>
    <row r="20" spans="1:4" ht="25.35" customHeight="1">
      <c r="A20" s="96" t="s">
        <v>22</v>
      </c>
      <c r="B20" s="68"/>
      <c r="C20" s="82" t="s">
        <v>22</v>
      </c>
      <c r="D20" s="52"/>
    </row>
    <row r="21" spans="1:4" ht="25.35" customHeight="1">
      <c r="A21" s="96" t="s">
        <v>23</v>
      </c>
      <c r="B21" s="68"/>
      <c r="C21" s="82" t="s">
        <v>24</v>
      </c>
      <c r="D21" s="52"/>
    </row>
    <row r="22" spans="1:4" ht="25.35" customHeight="1">
      <c r="A22" s="97" t="s">
        <v>25</v>
      </c>
      <c r="B22" s="80">
        <f>B18</f>
        <v>4480819.68</v>
      </c>
      <c r="C22" s="79" t="s">
        <v>26</v>
      </c>
      <c r="D22" s="76">
        <f>D18</f>
        <v>4480819.68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9.125" defaultRowHeight="14.25" customHeight="1"/>
  <cols>
    <col min="1" max="1" width="29" customWidth="1"/>
    <col min="2" max="2" width="28.625" customWidth="1"/>
    <col min="3" max="3" width="31.625" customWidth="1"/>
    <col min="4" max="6" width="33.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5.75" customHeight="1">
      <c r="F2" s="32" t="s">
        <v>125</v>
      </c>
    </row>
    <row r="3" spans="1:6" ht="28.5" customHeight="1">
      <c r="A3" s="124" t="s">
        <v>126</v>
      </c>
      <c r="B3" s="124"/>
      <c r="C3" s="124"/>
      <c r="D3" s="124"/>
      <c r="E3" s="124"/>
      <c r="F3" s="124"/>
    </row>
    <row r="4" spans="1:6" ht="23.25" customHeight="1">
      <c r="A4" s="59" t="str">
        <f>'部门财务收支预算总表01-1'!A4:B4</f>
        <v>单位名称：石林彝族自治县供销合作社联合社</v>
      </c>
      <c r="B4" s="60"/>
      <c r="C4" s="60"/>
      <c r="D4" s="33"/>
      <c r="E4" s="33"/>
      <c r="F4" s="61" t="s">
        <v>2</v>
      </c>
    </row>
    <row r="5" spans="1:6" ht="18.75" customHeight="1">
      <c r="A5" s="140" t="s">
        <v>92</v>
      </c>
      <c r="B5" s="140" t="s">
        <v>47</v>
      </c>
      <c r="C5" s="140" t="s">
        <v>48</v>
      </c>
      <c r="D5" s="108" t="s">
        <v>127</v>
      </c>
      <c r="E5" s="135"/>
      <c r="F5" s="135"/>
    </row>
    <row r="6" spans="1:6" ht="30" customHeight="1">
      <c r="A6" s="109"/>
      <c r="B6" s="109"/>
      <c r="C6" s="109"/>
      <c r="D6" s="6" t="s">
        <v>31</v>
      </c>
      <c r="E6" s="39" t="s">
        <v>56</v>
      </c>
      <c r="F6" s="39" t="s">
        <v>57</v>
      </c>
    </row>
    <row r="7" spans="1:6" ht="16.5" customHeight="1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</row>
    <row r="8" spans="1:6" ht="20.25" customHeight="1">
      <c r="A8" s="13"/>
      <c r="B8" s="13"/>
      <c r="C8" s="13"/>
      <c r="D8" s="12"/>
      <c r="E8" s="12"/>
      <c r="F8" s="12"/>
    </row>
    <row r="9" spans="1:6" ht="17.25" customHeight="1">
      <c r="A9" s="138" t="s">
        <v>58</v>
      </c>
      <c r="B9" s="139"/>
      <c r="C9" s="139" t="s">
        <v>58</v>
      </c>
      <c r="D9" s="12"/>
      <c r="E9" s="12"/>
      <c r="F9" s="12"/>
    </row>
    <row r="10" spans="1:6" ht="14.25" customHeight="1">
      <c r="A10" s="207" t="s">
        <v>297</v>
      </c>
    </row>
  </sheetData>
  <mergeCells count="6">
    <mergeCell ref="A3:F3"/>
    <mergeCell ref="D5:F5"/>
    <mergeCell ref="A9:C9"/>
    <mergeCell ref="A5:A6"/>
    <mergeCell ref="B5:B6"/>
    <mergeCell ref="C5:C6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  <pageSetUpPr fitToPage="1"/>
  </sheetPr>
  <dimension ref="A1:Q11"/>
  <sheetViews>
    <sheetView showZeros="0"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9.125" defaultRowHeight="14.25" customHeight="1"/>
  <cols>
    <col min="1" max="1" width="39.125" customWidth="1"/>
    <col min="2" max="2" width="21.75" customWidth="1"/>
    <col min="3" max="3" width="35.25" customWidth="1"/>
    <col min="4" max="4" width="7.75" customWidth="1"/>
    <col min="5" max="5" width="10.25" customWidth="1"/>
    <col min="6" max="11" width="14.75" customWidth="1"/>
    <col min="12" max="16" width="12.625" customWidth="1"/>
    <col min="17" max="17" width="10.375" customWidth="1"/>
  </cols>
  <sheetData>
    <row r="1" spans="1:17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3.5" customHeight="1">
      <c r="O2" s="31"/>
      <c r="P2" s="31"/>
      <c r="Q2" s="57" t="s">
        <v>128</v>
      </c>
    </row>
    <row r="3" spans="1:17" ht="27.75" customHeight="1">
      <c r="A3" s="170" t="s">
        <v>129</v>
      </c>
      <c r="B3" s="124"/>
      <c r="C3" s="124"/>
      <c r="D3" s="124"/>
      <c r="E3" s="124"/>
      <c r="F3" s="124"/>
      <c r="G3" s="124"/>
      <c r="H3" s="124"/>
      <c r="I3" s="124"/>
      <c r="J3" s="124"/>
      <c r="K3" s="125"/>
      <c r="L3" s="124"/>
      <c r="M3" s="124"/>
      <c r="N3" s="124"/>
      <c r="O3" s="125"/>
      <c r="P3" s="125"/>
      <c r="Q3" s="124"/>
    </row>
    <row r="4" spans="1:17" ht="18.75" customHeight="1">
      <c r="A4" s="104" t="str">
        <f>'部门财务收支预算总表01-1'!A4:B4</f>
        <v>单位名称：石林彝族自治县供销合作社联合社</v>
      </c>
      <c r="B4" s="126"/>
      <c r="C4" s="126"/>
      <c r="D4" s="126"/>
      <c r="E4" s="126"/>
      <c r="F4" s="126"/>
      <c r="G4" s="4"/>
      <c r="H4" s="4"/>
      <c r="I4" s="4"/>
      <c r="J4" s="4"/>
      <c r="O4" s="35"/>
      <c r="P4" s="35"/>
      <c r="Q4" s="58" t="s">
        <v>83</v>
      </c>
    </row>
    <row r="5" spans="1:17" ht="15.75" customHeight="1">
      <c r="A5" s="140" t="s">
        <v>130</v>
      </c>
      <c r="B5" s="180" t="s">
        <v>131</v>
      </c>
      <c r="C5" s="180" t="s">
        <v>132</v>
      </c>
      <c r="D5" s="180" t="s">
        <v>133</v>
      </c>
      <c r="E5" s="180" t="s">
        <v>134</v>
      </c>
      <c r="F5" s="180" t="s">
        <v>135</v>
      </c>
      <c r="G5" s="136" t="s">
        <v>99</v>
      </c>
      <c r="H5" s="136"/>
      <c r="I5" s="136"/>
      <c r="J5" s="136"/>
      <c r="K5" s="171"/>
      <c r="L5" s="136"/>
      <c r="M5" s="136"/>
      <c r="N5" s="136"/>
      <c r="O5" s="172"/>
      <c r="P5" s="171"/>
      <c r="Q5" s="137"/>
    </row>
    <row r="6" spans="1:17" ht="17.25" customHeight="1">
      <c r="A6" s="164"/>
      <c r="B6" s="181"/>
      <c r="C6" s="181"/>
      <c r="D6" s="181"/>
      <c r="E6" s="181"/>
      <c r="F6" s="181"/>
      <c r="G6" s="181" t="s">
        <v>31</v>
      </c>
      <c r="H6" s="181" t="s">
        <v>34</v>
      </c>
      <c r="I6" s="181" t="s">
        <v>136</v>
      </c>
      <c r="J6" s="181" t="s">
        <v>137</v>
      </c>
      <c r="K6" s="182" t="s">
        <v>138</v>
      </c>
      <c r="L6" s="173" t="s">
        <v>139</v>
      </c>
      <c r="M6" s="173"/>
      <c r="N6" s="173"/>
      <c r="O6" s="174"/>
      <c r="P6" s="175"/>
      <c r="Q6" s="176"/>
    </row>
    <row r="7" spans="1:17" ht="54" customHeight="1">
      <c r="A7" s="145"/>
      <c r="B7" s="176"/>
      <c r="C7" s="176"/>
      <c r="D7" s="176"/>
      <c r="E7" s="176"/>
      <c r="F7" s="176"/>
      <c r="G7" s="176"/>
      <c r="H7" s="176" t="s">
        <v>33</v>
      </c>
      <c r="I7" s="176"/>
      <c r="J7" s="176"/>
      <c r="K7" s="183"/>
      <c r="L7" s="42" t="s">
        <v>33</v>
      </c>
      <c r="M7" s="42" t="s">
        <v>44</v>
      </c>
      <c r="N7" s="42" t="s">
        <v>106</v>
      </c>
      <c r="O7" s="51" t="s">
        <v>40</v>
      </c>
      <c r="P7" s="43" t="s">
        <v>41</v>
      </c>
      <c r="Q7" s="42" t="s">
        <v>42</v>
      </c>
    </row>
    <row r="8" spans="1:17" ht="15" customHeight="1">
      <c r="A8" s="8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</row>
    <row r="9" spans="1:17" ht="21" customHeight="1">
      <c r="A9" s="44" t="s">
        <v>298</v>
      </c>
      <c r="B9" s="45" t="s">
        <v>300</v>
      </c>
      <c r="C9" s="45" t="s">
        <v>301</v>
      </c>
      <c r="D9" s="45" t="s">
        <v>302</v>
      </c>
      <c r="E9" s="55">
        <v>3</v>
      </c>
      <c r="F9" s="12">
        <v>24000</v>
      </c>
      <c r="G9" s="12">
        <v>24000</v>
      </c>
      <c r="H9" s="12">
        <v>24000</v>
      </c>
      <c r="I9" s="12"/>
      <c r="J9" s="12"/>
      <c r="K9" s="12"/>
      <c r="L9" s="12"/>
      <c r="M9" s="12"/>
      <c r="N9" s="12"/>
      <c r="O9" s="12"/>
      <c r="P9" s="12"/>
      <c r="Q9" s="12"/>
    </row>
    <row r="10" spans="1:17" ht="21" customHeight="1">
      <c r="A10" s="44" t="s">
        <v>299</v>
      </c>
      <c r="B10" s="44" t="s">
        <v>299</v>
      </c>
      <c r="C10" s="45" t="s">
        <v>301</v>
      </c>
      <c r="D10" s="45" t="s">
        <v>302</v>
      </c>
      <c r="E10" s="56">
        <v>3</v>
      </c>
      <c r="F10" s="12">
        <v>25630.68</v>
      </c>
      <c r="G10" s="12"/>
      <c r="H10" s="12"/>
      <c r="I10" s="12"/>
      <c r="J10" s="12"/>
      <c r="K10" s="12"/>
      <c r="L10" s="12">
        <f>M10</f>
        <v>25630.68</v>
      </c>
      <c r="M10" s="12">
        <v>25630.68</v>
      </c>
      <c r="N10" s="12"/>
      <c r="O10" s="12"/>
      <c r="P10" s="12"/>
      <c r="Q10" s="12"/>
    </row>
    <row r="11" spans="1:17" ht="21" customHeight="1">
      <c r="A11" s="177" t="s">
        <v>58</v>
      </c>
      <c r="B11" s="178"/>
      <c r="C11" s="178"/>
      <c r="D11" s="178"/>
      <c r="E11" s="179"/>
      <c r="F11" s="12">
        <f>SUM(F9:F10)</f>
        <v>49630.68</v>
      </c>
      <c r="G11" s="12">
        <f t="shared" ref="G11:M11" si="0">SUM(G9:G10)</f>
        <v>24000</v>
      </c>
      <c r="H11" s="12">
        <f t="shared" si="0"/>
        <v>24000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>
        <f t="shared" si="0"/>
        <v>25630.68</v>
      </c>
      <c r="M11" s="12">
        <f t="shared" si="0"/>
        <v>25630.68</v>
      </c>
      <c r="N11" s="12"/>
      <c r="O11" s="12"/>
      <c r="P11" s="12"/>
      <c r="Q11" s="12"/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9.125" defaultRowHeight="14.25" customHeight="1"/>
  <cols>
    <col min="1" max="1" width="31.375" customWidth="1"/>
    <col min="2" max="2" width="21.75" customWidth="1"/>
    <col min="3" max="3" width="26.75" customWidth="1"/>
    <col min="4" max="14" width="16.625" customWidth="1"/>
  </cols>
  <sheetData>
    <row r="1" spans="1:1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3.5" customHeight="1">
      <c r="A2" s="40"/>
      <c r="B2" s="40"/>
      <c r="C2" s="40"/>
      <c r="D2" s="40"/>
      <c r="E2" s="40"/>
      <c r="F2" s="40"/>
      <c r="G2" s="40"/>
      <c r="H2" s="41"/>
      <c r="I2" s="40"/>
      <c r="J2" s="40"/>
      <c r="K2" s="40"/>
      <c r="L2" s="31"/>
      <c r="M2" s="47"/>
      <c r="N2" s="48" t="s">
        <v>140</v>
      </c>
    </row>
    <row r="3" spans="1:14" ht="27.75" customHeight="1">
      <c r="A3" s="170" t="s">
        <v>303</v>
      </c>
      <c r="B3" s="184"/>
      <c r="C3" s="184"/>
      <c r="D3" s="184"/>
      <c r="E3" s="184"/>
      <c r="F3" s="184"/>
      <c r="G3" s="184"/>
      <c r="H3" s="185"/>
      <c r="I3" s="184"/>
      <c r="J3" s="184"/>
      <c r="K3" s="184"/>
      <c r="L3" s="125"/>
      <c r="M3" s="185"/>
      <c r="N3" s="184"/>
    </row>
    <row r="4" spans="1:14" ht="18.75" customHeight="1">
      <c r="A4" s="186" t="str">
        <f>'部门财务收支预算总表01-1'!A4:B4</f>
        <v>单位名称：石林彝族自治县供销合作社联合社</v>
      </c>
      <c r="B4" s="134"/>
      <c r="C4" s="134"/>
      <c r="D4" s="33"/>
      <c r="E4" s="33"/>
      <c r="F4" s="33"/>
      <c r="G4" s="33"/>
      <c r="H4" s="41"/>
      <c r="I4" s="40"/>
      <c r="J4" s="40"/>
      <c r="K4" s="40"/>
      <c r="L4" s="35"/>
      <c r="M4" s="49"/>
      <c r="N4" s="50" t="s">
        <v>83</v>
      </c>
    </row>
    <row r="5" spans="1:14" ht="15.75" customHeight="1">
      <c r="A5" s="140" t="s">
        <v>130</v>
      </c>
      <c r="B5" s="180" t="s">
        <v>141</v>
      </c>
      <c r="C5" s="180" t="s">
        <v>142</v>
      </c>
      <c r="D5" s="136" t="s">
        <v>99</v>
      </c>
      <c r="E5" s="136"/>
      <c r="F5" s="136"/>
      <c r="G5" s="136"/>
      <c r="H5" s="171"/>
      <c r="I5" s="136"/>
      <c r="J5" s="136"/>
      <c r="K5" s="136"/>
      <c r="L5" s="172"/>
      <c r="M5" s="171"/>
      <c r="N5" s="137"/>
    </row>
    <row r="6" spans="1:14" ht="17.25" customHeight="1">
      <c r="A6" s="164"/>
      <c r="B6" s="181"/>
      <c r="C6" s="181"/>
      <c r="D6" s="181" t="s">
        <v>31</v>
      </c>
      <c r="E6" s="181" t="s">
        <v>34</v>
      </c>
      <c r="F6" s="181" t="s">
        <v>136</v>
      </c>
      <c r="G6" s="181" t="s">
        <v>137</v>
      </c>
      <c r="H6" s="182" t="s">
        <v>138</v>
      </c>
      <c r="I6" s="173" t="s">
        <v>139</v>
      </c>
      <c r="J6" s="173"/>
      <c r="K6" s="173"/>
      <c r="L6" s="174"/>
      <c r="M6" s="175"/>
      <c r="N6" s="176"/>
    </row>
    <row r="7" spans="1:14" ht="54" customHeight="1">
      <c r="A7" s="145"/>
      <c r="B7" s="176"/>
      <c r="C7" s="176"/>
      <c r="D7" s="176"/>
      <c r="E7" s="176"/>
      <c r="F7" s="176"/>
      <c r="G7" s="176"/>
      <c r="H7" s="183"/>
      <c r="I7" s="42" t="s">
        <v>33</v>
      </c>
      <c r="J7" s="42" t="s">
        <v>44</v>
      </c>
      <c r="K7" s="42" t="s">
        <v>106</v>
      </c>
      <c r="L7" s="51" t="s">
        <v>40</v>
      </c>
      <c r="M7" s="43" t="s">
        <v>41</v>
      </c>
      <c r="N7" s="42" t="s">
        <v>42</v>
      </c>
    </row>
    <row r="8" spans="1:14" ht="15" customHeight="1">
      <c r="A8" s="7">
        <v>1</v>
      </c>
      <c r="B8" s="42">
        <v>2</v>
      </c>
      <c r="C8" s="42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  <c r="J8" s="43">
        <v>10</v>
      </c>
      <c r="K8" s="43">
        <v>11</v>
      </c>
      <c r="L8" s="43">
        <v>12</v>
      </c>
      <c r="M8" s="43">
        <v>13</v>
      </c>
      <c r="N8" s="43">
        <v>14</v>
      </c>
    </row>
    <row r="9" spans="1:14" ht="21" customHeight="1">
      <c r="A9" s="44"/>
      <c r="B9" s="45"/>
      <c r="C9" s="45"/>
      <c r="D9" s="46"/>
      <c r="E9" s="46"/>
      <c r="F9" s="46"/>
      <c r="G9" s="46"/>
      <c r="H9" s="46"/>
      <c r="I9" s="46"/>
      <c r="J9" s="46"/>
      <c r="K9" s="46"/>
      <c r="L9" s="52"/>
      <c r="M9" s="46"/>
      <c r="N9" s="46"/>
    </row>
    <row r="10" spans="1:14" ht="21" customHeight="1">
      <c r="A10" s="44"/>
      <c r="B10" s="45"/>
      <c r="C10" s="45"/>
      <c r="D10" s="46"/>
      <c r="E10" s="46"/>
      <c r="F10" s="46"/>
      <c r="G10" s="46"/>
      <c r="H10" s="46"/>
      <c r="I10" s="46"/>
      <c r="J10" s="46"/>
      <c r="K10" s="46"/>
      <c r="L10" s="52"/>
      <c r="M10" s="46"/>
      <c r="N10" s="46"/>
    </row>
    <row r="11" spans="1:14" ht="21" customHeight="1">
      <c r="A11" s="177" t="s">
        <v>58</v>
      </c>
      <c r="B11" s="178"/>
      <c r="C11" s="187"/>
      <c r="D11" s="46"/>
      <c r="E11" s="46"/>
      <c r="F11" s="46"/>
      <c r="G11" s="46"/>
      <c r="H11" s="46"/>
      <c r="I11" s="46"/>
      <c r="J11" s="46"/>
      <c r="K11" s="46"/>
      <c r="L11" s="52"/>
      <c r="M11" s="46"/>
      <c r="N11" s="46"/>
    </row>
    <row r="12" spans="1:14" ht="14.25" customHeight="1">
      <c r="A12" s="208" t="s">
        <v>304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9.125" defaultRowHeight="14.25" customHeight="1"/>
  <cols>
    <col min="1" max="1" width="42" customWidth="1"/>
    <col min="2" max="4" width="17.125" customWidth="1"/>
    <col min="5" max="5" width="17" customWidth="1"/>
  </cols>
  <sheetData>
    <row r="1" spans="1:5" ht="14.25" customHeight="1">
      <c r="A1" s="1"/>
      <c r="B1" s="1"/>
      <c r="C1" s="1"/>
      <c r="D1" s="1"/>
      <c r="E1" s="1"/>
    </row>
    <row r="2" spans="1:5" ht="13.5" customHeight="1">
      <c r="D2" s="32"/>
      <c r="E2" s="31" t="s">
        <v>143</v>
      </c>
    </row>
    <row r="3" spans="1:5" ht="27.75" customHeight="1">
      <c r="A3" s="170" t="s">
        <v>305</v>
      </c>
      <c r="B3" s="124"/>
      <c r="C3" s="124"/>
      <c r="D3" s="124"/>
      <c r="E3" s="124"/>
    </row>
    <row r="4" spans="1:5" ht="18" customHeight="1">
      <c r="A4" s="186" t="str">
        <f>'部门财务收支预算总表01-1'!A4:B4</f>
        <v>单位名称：石林彝族自治县供销合作社联合社</v>
      </c>
      <c r="B4" s="134"/>
      <c r="C4" s="134"/>
      <c r="D4" s="188"/>
      <c r="E4" s="35" t="s">
        <v>83</v>
      </c>
    </row>
    <row r="5" spans="1:5" ht="19.5" customHeight="1">
      <c r="A5" s="190" t="s">
        <v>144</v>
      </c>
      <c r="B5" s="189" t="s">
        <v>99</v>
      </c>
      <c r="C5" s="189"/>
      <c r="D5" s="189"/>
      <c r="E5" s="189" t="s">
        <v>145</v>
      </c>
    </row>
    <row r="6" spans="1:5" ht="40.5" customHeight="1">
      <c r="A6" s="191"/>
      <c r="B6" s="36" t="s">
        <v>31</v>
      </c>
      <c r="C6" s="38" t="s">
        <v>34</v>
      </c>
      <c r="D6" s="38" t="s">
        <v>146</v>
      </c>
      <c r="E6" s="189"/>
    </row>
    <row r="7" spans="1:5" ht="19.5" customHeight="1">
      <c r="A7" s="39">
        <v>1</v>
      </c>
      <c r="B7" s="8">
        <v>2</v>
      </c>
      <c r="C7" s="8">
        <v>3</v>
      </c>
      <c r="D7" s="37">
        <v>4</v>
      </c>
      <c r="E7" s="8">
        <v>5</v>
      </c>
    </row>
    <row r="8" spans="1:5" ht="28.35" customHeight="1">
      <c r="A8" s="13"/>
      <c r="B8" s="12"/>
      <c r="C8" s="12"/>
      <c r="D8" s="12"/>
      <c r="E8" s="12"/>
    </row>
    <row r="9" spans="1:5" ht="29.85" customHeight="1">
      <c r="A9" s="13"/>
      <c r="B9" s="12"/>
      <c r="C9" s="12"/>
      <c r="D9" s="12"/>
      <c r="E9" s="12"/>
    </row>
    <row r="10" spans="1:5" ht="14.25" customHeight="1">
      <c r="A10" s="208" t="s">
        <v>306</v>
      </c>
    </row>
  </sheetData>
  <mergeCells count="5">
    <mergeCell ref="A3:E3"/>
    <mergeCell ref="A4:D4"/>
    <mergeCell ref="B5:D5"/>
    <mergeCell ref="A5:A6"/>
    <mergeCell ref="E5:E6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9.125" defaultRowHeight="12" customHeight="1"/>
  <cols>
    <col min="1" max="1" width="34.25" customWidth="1"/>
    <col min="2" max="2" width="29" customWidth="1"/>
    <col min="3" max="3" width="16.375" customWidth="1"/>
    <col min="4" max="4" width="15.625" customWidth="1"/>
    <col min="5" max="5" width="23.625" customWidth="1"/>
    <col min="6" max="6" width="11.25" customWidth="1"/>
    <col min="7" max="7" width="14.875" customWidth="1"/>
    <col min="8" max="8" width="10.875" customWidth="1"/>
    <col min="9" max="9" width="13.375" customWidth="1"/>
    <col min="10" max="10" width="32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J2" s="31" t="s">
        <v>147</v>
      </c>
    </row>
    <row r="3" spans="1:10" ht="28.5" customHeight="1">
      <c r="A3" s="102" t="s">
        <v>307</v>
      </c>
      <c r="B3" s="124"/>
      <c r="C3" s="124"/>
      <c r="D3" s="124"/>
      <c r="E3" s="124"/>
      <c r="F3" s="125"/>
      <c r="G3" s="124"/>
      <c r="H3" s="125"/>
      <c r="I3" s="125"/>
      <c r="J3" s="124"/>
    </row>
    <row r="4" spans="1:10" ht="17.25" customHeight="1">
      <c r="A4" s="143" t="str">
        <f>'部门财务收支预算总表01-1'!A4:B4</f>
        <v>单位名称：石林彝族自治县供销合作社联合社</v>
      </c>
      <c r="B4" s="122"/>
      <c r="C4" s="122"/>
      <c r="D4" s="122"/>
      <c r="E4" s="122"/>
      <c r="F4" s="122"/>
      <c r="G4" s="122"/>
      <c r="H4" s="122"/>
    </row>
    <row r="5" spans="1:10" ht="44.25" customHeight="1">
      <c r="A5" s="24" t="s">
        <v>115</v>
      </c>
      <c r="B5" s="24" t="s">
        <v>116</v>
      </c>
      <c r="C5" s="24" t="s">
        <v>117</v>
      </c>
      <c r="D5" s="24" t="s">
        <v>118</v>
      </c>
      <c r="E5" s="24" t="s">
        <v>119</v>
      </c>
      <c r="F5" s="25" t="s">
        <v>120</v>
      </c>
      <c r="G5" s="24" t="s">
        <v>121</v>
      </c>
      <c r="H5" s="25" t="s">
        <v>122</v>
      </c>
      <c r="I5" s="25" t="s">
        <v>123</v>
      </c>
      <c r="J5" s="24" t="s">
        <v>124</v>
      </c>
    </row>
    <row r="6" spans="1:10" ht="14.25" customHeight="1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5">
        <v>6</v>
      </c>
      <c r="G6" s="24">
        <v>7</v>
      </c>
      <c r="H6" s="25">
        <v>8</v>
      </c>
      <c r="I6" s="25">
        <v>9</v>
      </c>
      <c r="J6" s="24">
        <v>10</v>
      </c>
    </row>
    <row r="7" spans="1:10" ht="42" customHeight="1">
      <c r="A7" s="26"/>
      <c r="B7" s="27"/>
      <c r="C7" s="27"/>
      <c r="D7" s="27"/>
      <c r="E7" s="28"/>
      <c r="F7" s="29"/>
      <c r="G7" s="28"/>
      <c r="H7" s="29"/>
      <c r="I7" s="29"/>
      <c r="J7" s="28"/>
    </row>
    <row r="8" spans="1:10" ht="42" customHeight="1">
      <c r="A8" s="26"/>
      <c r="B8" s="30"/>
      <c r="C8" s="30"/>
      <c r="D8" s="30"/>
      <c r="E8" s="26"/>
      <c r="F8" s="30"/>
      <c r="G8" s="26"/>
      <c r="H8" s="30"/>
      <c r="I8" s="30"/>
      <c r="J8" s="26"/>
    </row>
    <row r="9" spans="1:10" ht="12" customHeight="1">
      <c r="A9" s="208" t="s">
        <v>308</v>
      </c>
    </row>
  </sheetData>
  <mergeCells count="2">
    <mergeCell ref="A3:J3"/>
    <mergeCell ref="A4:H4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Right="0"/>
    <pageSetUpPr fitToPage="1"/>
  </sheetPr>
  <dimension ref="A1:H9"/>
  <sheetViews>
    <sheetView showZeros="0"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8.875" defaultRowHeight="15" customHeight="1"/>
  <cols>
    <col min="1" max="1" width="36" customWidth="1"/>
    <col min="2" max="2" width="19.75" customWidth="1"/>
    <col min="3" max="3" width="33.375" customWidth="1"/>
    <col min="4" max="4" width="34.75" customWidth="1"/>
    <col min="5" max="5" width="14.5" customWidth="1"/>
    <col min="6" max="6" width="17.125" customWidth="1"/>
    <col min="7" max="7" width="17.375" customWidth="1"/>
    <col min="8" max="8" width="28.375" customWidth="1"/>
  </cols>
  <sheetData>
    <row r="1" spans="1:8" ht="15" customHeight="1">
      <c r="A1" s="16"/>
      <c r="B1" s="16"/>
      <c r="C1" s="16"/>
      <c r="D1" s="16"/>
      <c r="E1" s="16"/>
      <c r="F1" s="16"/>
      <c r="G1" s="16"/>
      <c r="H1" s="16"/>
    </row>
    <row r="2" spans="1:8" ht="18.75" customHeight="1">
      <c r="A2" s="17"/>
      <c r="B2" s="17"/>
      <c r="C2" s="17"/>
      <c r="D2" s="17"/>
      <c r="E2" s="17"/>
      <c r="F2" s="17"/>
      <c r="G2" s="17"/>
      <c r="H2" s="18" t="s">
        <v>148</v>
      </c>
    </row>
    <row r="3" spans="1:8" ht="30.6" customHeight="1">
      <c r="A3" s="192" t="s">
        <v>149</v>
      </c>
      <c r="B3" s="192"/>
      <c r="C3" s="192"/>
      <c r="D3" s="192"/>
      <c r="E3" s="192"/>
      <c r="F3" s="192"/>
      <c r="G3" s="192"/>
      <c r="H3" s="192"/>
    </row>
    <row r="4" spans="1:8" ht="18.75" customHeight="1">
      <c r="A4" s="101" t="str">
        <f>'部门财务收支预算总表01-1'!A4:B4</f>
        <v>单位名称：石林彝族自治县供销合作社联合社</v>
      </c>
      <c r="B4" s="17"/>
      <c r="C4" s="17"/>
      <c r="D4" s="17"/>
      <c r="E4" s="17"/>
      <c r="F4" s="17"/>
      <c r="G4" s="17"/>
      <c r="H4" s="17"/>
    </row>
    <row r="5" spans="1:8" ht="18.75" customHeight="1">
      <c r="A5" s="193" t="s">
        <v>92</v>
      </c>
      <c r="B5" s="193" t="s">
        <v>150</v>
      </c>
      <c r="C5" s="193" t="s">
        <v>151</v>
      </c>
      <c r="D5" s="193" t="s">
        <v>152</v>
      </c>
      <c r="E5" s="193" t="s">
        <v>153</v>
      </c>
      <c r="F5" s="193" t="s">
        <v>154</v>
      </c>
      <c r="G5" s="193"/>
      <c r="H5" s="193"/>
    </row>
    <row r="6" spans="1:8" ht="18.75" customHeight="1">
      <c r="A6" s="193"/>
      <c r="B6" s="193"/>
      <c r="C6" s="193"/>
      <c r="D6" s="193"/>
      <c r="E6" s="193"/>
      <c r="F6" s="19" t="s">
        <v>134</v>
      </c>
      <c r="G6" s="19" t="s">
        <v>155</v>
      </c>
      <c r="H6" s="19" t="s">
        <v>156</v>
      </c>
    </row>
    <row r="7" spans="1:8" ht="18.75" customHeight="1">
      <c r="A7" s="20" t="s">
        <v>75</v>
      </c>
      <c r="B7" s="20" t="s">
        <v>76</v>
      </c>
      <c r="C7" s="20" t="s">
        <v>77</v>
      </c>
      <c r="D7" s="20" t="s">
        <v>78</v>
      </c>
      <c r="E7" s="20" t="s">
        <v>79</v>
      </c>
      <c r="F7" s="20" t="s">
        <v>80</v>
      </c>
      <c r="G7" s="20" t="s">
        <v>157</v>
      </c>
      <c r="H7" s="20" t="s">
        <v>158</v>
      </c>
    </row>
    <row r="8" spans="1:8" ht="29.85" customHeight="1">
      <c r="A8" s="21" t="s">
        <v>253</v>
      </c>
      <c r="B8" s="21" t="s">
        <v>301</v>
      </c>
      <c r="C8" s="21" t="s">
        <v>312</v>
      </c>
      <c r="D8" s="21" t="s">
        <v>300</v>
      </c>
      <c r="E8" s="19" t="s">
        <v>302</v>
      </c>
      <c r="F8" s="22">
        <v>6</v>
      </c>
      <c r="G8" s="23">
        <f>H8/F8</f>
        <v>8271.7800000000007</v>
      </c>
      <c r="H8" s="23">
        <f>部门政府采购预算表07!F11</f>
        <v>49630.68</v>
      </c>
    </row>
    <row r="9" spans="1:8" ht="20.100000000000001" customHeight="1">
      <c r="A9" s="193" t="s">
        <v>31</v>
      </c>
      <c r="B9" s="193"/>
      <c r="C9" s="193"/>
      <c r="D9" s="193"/>
      <c r="E9" s="193"/>
      <c r="F9" s="22">
        <f>F8</f>
        <v>6</v>
      </c>
      <c r="G9" s="23">
        <f t="shared" ref="G9:H9" si="0">G8</f>
        <v>8271.7800000000007</v>
      </c>
      <c r="H9" s="23">
        <f t="shared" si="0"/>
        <v>49630.68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9.125" defaultRowHeight="14.25" customHeight="1"/>
  <cols>
    <col min="1" max="1" width="16.375" customWidth="1"/>
    <col min="2" max="2" width="29" customWidth="1"/>
    <col min="3" max="3" width="23.875" customWidth="1"/>
    <col min="4" max="7" width="19.625" customWidth="1"/>
    <col min="8" max="8" width="15.375" customWidth="1"/>
    <col min="9" max="11" width="19.6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3.5" customHeight="1">
      <c r="D2" s="2"/>
      <c r="E2" s="2"/>
      <c r="F2" s="2"/>
      <c r="G2" s="2"/>
      <c r="K2" s="3" t="s">
        <v>159</v>
      </c>
    </row>
    <row r="3" spans="1:11" ht="27.75" customHeight="1">
      <c r="A3" s="124" t="s">
        <v>310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ht="13.5" customHeight="1">
      <c r="A4" s="143" t="str">
        <f>'部门财务收支预算总表01-1'!A4:B4</f>
        <v>单位名称：石林彝族自治县供销合作社联合社</v>
      </c>
      <c r="B4" s="165"/>
      <c r="C4" s="165"/>
      <c r="D4" s="165"/>
      <c r="E4" s="165"/>
      <c r="F4" s="165"/>
      <c r="G4" s="165"/>
      <c r="H4" s="4"/>
      <c r="I4" s="4"/>
      <c r="J4" s="4"/>
      <c r="K4" s="5" t="s">
        <v>83</v>
      </c>
    </row>
    <row r="5" spans="1:11" ht="21.75" customHeight="1">
      <c r="A5" s="161" t="s">
        <v>109</v>
      </c>
      <c r="B5" s="161" t="s">
        <v>94</v>
      </c>
      <c r="C5" s="161" t="s">
        <v>110</v>
      </c>
      <c r="D5" s="140" t="s">
        <v>95</v>
      </c>
      <c r="E5" s="140" t="s">
        <v>96</v>
      </c>
      <c r="F5" s="140" t="s">
        <v>97</v>
      </c>
      <c r="G5" s="140" t="s">
        <v>98</v>
      </c>
      <c r="H5" s="108" t="s">
        <v>31</v>
      </c>
      <c r="I5" s="106" t="s">
        <v>160</v>
      </c>
      <c r="J5" s="149"/>
      <c r="K5" s="107"/>
    </row>
    <row r="6" spans="1:11" ht="21.75" customHeight="1">
      <c r="A6" s="162"/>
      <c r="B6" s="162"/>
      <c r="C6" s="162"/>
      <c r="D6" s="164"/>
      <c r="E6" s="164"/>
      <c r="F6" s="164"/>
      <c r="G6" s="164"/>
      <c r="H6" s="194"/>
      <c r="I6" s="140" t="s">
        <v>34</v>
      </c>
      <c r="J6" s="140" t="s">
        <v>35</v>
      </c>
      <c r="K6" s="140" t="s">
        <v>36</v>
      </c>
    </row>
    <row r="7" spans="1:11" ht="40.5" customHeight="1">
      <c r="A7" s="163"/>
      <c r="B7" s="163"/>
      <c r="C7" s="163"/>
      <c r="D7" s="145"/>
      <c r="E7" s="145"/>
      <c r="F7" s="145"/>
      <c r="G7" s="145"/>
      <c r="H7" s="109"/>
      <c r="I7" s="145" t="s">
        <v>33</v>
      </c>
      <c r="J7" s="145"/>
      <c r="K7" s="145"/>
    </row>
    <row r="8" spans="1:11" ht="15" customHeigh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15">
        <v>10</v>
      </c>
      <c r="K8" s="15">
        <v>11</v>
      </c>
    </row>
    <row r="9" spans="1:11" ht="30.6" customHeight="1">
      <c r="A9" s="13"/>
      <c r="B9" s="10"/>
      <c r="C9" s="13"/>
      <c r="D9" s="13"/>
      <c r="E9" s="13"/>
      <c r="F9" s="13"/>
      <c r="G9" s="13"/>
      <c r="H9" s="14"/>
      <c r="I9" s="14"/>
      <c r="J9" s="14"/>
      <c r="K9" s="14"/>
    </row>
    <row r="10" spans="1:11" ht="30.6" customHeight="1">
      <c r="A10" s="10"/>
      <c r="B10" s="10"/>
      <c r="C10" s="10"/>
      <c r="D10" s="10"/>
      <c r="E10" s="10"/>
      <c r="F10" s="10"/>
      <c r="G10" s="10"/>
      <c r="H10" s="14"/>
      <c r="I10" s="14"/>
      <c r="J10" s="14"/>
      <c r="K10" s="14"/>
    </row>
    <row r="11" spans="1:11" ht="18.75" customHeight="1">
      <c r="A11" s="158" t="s">
        <v>58</v>
      </c>
      <c r="B11" s="159"/>
      <c r="C11" s="159"/>
      <c r="D11" s="159"/>
      <c r="E11" s="159"/>
      <c r="F11" s="159"/>
      <c r="G11" s="160"/>
      <c r="H11" s="14"/>
      <c r="I11" s="14"/>
      <c r="J11" s="14"/>
      <c r="K11" s="14"/>
    </row>
    <row r="12" spans="1:11" ht="14.25" customHeight="1">
      <c r="A12" s="208" t="s">
        <v>311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Right="0"/>
    <pageSetUpPr fitToPage="1"/>
  </sheetPr>
  <dimension ref="A1:G11"/>
  <sheetViews>
    <sheetView showZeros="0" tabSelected="1"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9.125" defaultRowHeight="14.25" customHeight="1"/>
  <cols>
    <col min="1" max="1" width="25.125" customWidth="1"/>
    <col min="2" max="2" width="11.5" customWidth="1"/>
    <col min="3" max="3" width="13.875" customWidth="1"/>
    <col min="4" max="4" width="10.875" customWidth="1"/>
    <col min="5" max="7" width="27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2"/>
      <c r="G2" s="3" t="s">
        <v>161</v>
      </c>
    </row>
    <row r="3" spans="1:7" ht="27.75" customHeight="1">
      <c r="A3" s="146" t="s">
        <v>162</v>
      </c>
      <c r="B3" s="146"/>
      <c r="C3" s="146"/>
      <c r="D3" s="146"/>
      <c r="E3" s="146"/>
      <c r="F3" s="146"/>
      <c r="G3" s="146"/>
    </row>
    <row r="4" spans="1:7" ht="13.5" customHeight="1">
      <c r="A4" s="143" t="str">
        <f>'部门财务收支预算总表01-1'!A4:B4</f>
        <v>单位名称：石林彝族自治县供销合作社联合社</v>
      </c>
      <c r="B4" s="165"/>
      <c r="C4" s="165"/>
      <c r="D4" s="165"/>
      <c r="E4" s="4"/>
      <c r="F4" s="4"/>
      <c r="G4" s="5" t="s">
        <v>83</v>
      </c>
    </row>
    <row r="5" spans="1:7" ht="21.75" customHeight="1">
      <c r="A5" s="161" t="s">
        <v>110</v>
      </c>
      <c r="B5" s="161" t="s">
        <v>109</v>
      </c>
      <c r="C5" s="161" t="s">
        <v>94</v>
      </c>
      <c r="D5" s="140" t="s">
        <v>163</v>
      </c>
      <c r="E5" s="106" t="s">
        <v>34</v>
      </c>
      <c r="F5" s="149"/>
      <c r="G5" s="107"/>
    </row>
    <row r="6" spans="1:7" ht="21.75" customHeight="1">
      <c r="A6" s="162"/>
      <c r="B6" s="162"/>
      <c r="C6" s="162"/>
      <c r="D6" s="164"/>
      <c r="E6" s="108" t="s">
        <v>164</v>
      </c>
      <c r="F6" s="140" t="s">
        <v>165</v>
      </c>
      <c r="G6" s="140" t="s">
        <v>166</v>
      </c>
    </row>
    <row r="7" spans="1:7" ht="40.5" customHeight="1">
      <c r="A7" s="163"/>
      <c r="B7" s="163"/>
      <c r="C7" s="163"/>
      <c r="D7" s="145"/>
      <c r="E7" s="109"/>
      <c r="F7" s="145" t="s">
        <v>33</v>
      </c>
      <c r="G7" s="145"/>
    </row>
    <row r="8" spans="1:7" ht="15" customHeigh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</row>
    <row r="9" spans="1:7" ht="29.85" customHeight="1">
      <c r="A9" s="10" t="s">
        <v>253</v>
      </c>
      <c r="B9" s="11" t="s">
        <v>313</v>
      </c>
      <c r="C9" s="11" t="s">
        <v>301</v>
      </c>
      <c r="D9" s="10" t="s">
        <v>314</v>
      </c>
      <c r="E9" s="12">
        <f>新增资产配置表10!H8</f>
        <v>49630.68</v>
      </c>
      <c r="F9" s="12">
        <v>16000</v>
      </c>
      <c r="G9" s="12">
        <v>16000</v>
      </c>
    </row>
    <row r="10" spans="1:7" ht="29.85" customHeight="1">
      <c r="A10" s="10"/>
      <c r="B10" s="10"/>
      <c r="C10" s="10"/>
      <c r="D10" s="10"/>
      <c r="E10" s="12"/>
      <c r="F10" s="12"/>
      <c r="G10" s="12"/>
    </row>
    <row r="11" spans="1:7" ht="18.75" customHeight="1">
      <c r="A11" s="195" t="s">
        <v>31</v>
      </c>
      <c r="B11" s="196" t="s">
        <v>167</v>
      </c>
      <c r="C11" s="196"/>
      <c r="D11" s="197"/>
      <c r="E11" s="12">
        <f>E9</f>
        <v>49630.68</v>
      </c>
      <c r="F11" s="12">
        <f t="shared" ref="F11:G11" si="0">F9</f>
        <v>16000</v>
      </c>
      <c r="G11" s="12">
        <f t="shared" si="0"/>
        <v>16000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8" defaultRowHeight="14.25" customHeight="1"/>
  <cols>
    <col min="1" max="1" width="21.125" customWidth="1"/>
    <col min="2" max="2" width="35.25" customWidth="1"/>
    <col min="3" max="19" width="16.12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" customHeight="1">
      <c r="A2" s="14"/>
      <c r="J2" s="87"/>
      <c r="R2" s="121" t="s">
        <v>27</v>
      </c>
      <c r="S2" s="122"/>
    </row>
    <row r="3" spans="1:19" ht="36" customHeight="1">
      <c r="A3" s="123" t="s">
        <v>28</v>
      </c>
      <c r="B3" s="124"/>
      <c r="C3" s="124"/>
      <c r="D3" s="124"/>
      <c r="E3" s="124"/>
      <c r="F3" s="124"/>
      <c r="G3" s="124"/>
      <c r="H3" s="124"/>
      <c r="I3" s="124"/>
      <c r="J3" s="125"/>
      <c r="K3" s="124"/>
      <c r="L3" s="124"/>
      <c r="M3" s="124"/>
      <c r="N3" s="124"/>
      <c r="O3" s="124"/>
      <c r="P3" s="124"/>
      <c r="Q3" s="124"/>
      <c r="R3" s="124"/>
      <c r="S3" s="124"/>
    </row>
    <row r="4" spans="1:19" ht="20.25" customHeight="1">
      <c r="A4" s="104" t="str">
        <f>'部门财务收支预算总表01-1'!A4:B4</f>
        <v>单位名称：石林彝族自治县供销合作社联合社</v>
      </c>
      <c r="B4" s="126"/>
      <c r="C4" s="126"/>
      <c r="D4" s="126"/>
      <c r="E4" s="4"/>
      <c r="F4" s="4"/>
      <c r="G4" s="4"/>
      <c r="H4" s="4"/>
      <c r="I4" s="4"/>
      <c r="J4" s="88"/>
      <c r="K4" s="4"/>
      <c r="L4" s="4"/>
      <c r="M4" s="4"/>
      <c r="N4" s="5"/>
      <c r="O4" s="5"/>
      <c r="P4" s="5"/>
      <c r="Q4" s="5"/>
      <c r="R4" s="127" t="s">
        <v>2</v>
      </c>
      <c r="S4" s="127" t="s">
        <v>2</v>
      </c>
    </row>
    <row r="5" spans="1:19" ht="18.75" customHeight="1">
      <c r="A5" s="115" t="s">
        <v>29</v>
      </c>
      <c r="B5" s="118" t="s">
        <v>30</v>
      </c>
      <c r="C5" s="118" t="s">
        <v>31</v>
      </c>
      <c r="D5" s="128" t="s">
        <v>32</v>
      </c>
      <c r="E5" s="129"/>
      <c r="F5" s="129"/>
      <c r="G5" s="129"/>
      <c r="H5" s="129"/>
      <c r="I5" s="129"/>
      <c r="J5" s="130"/>
      <c r="K5" s="129"/>
      <c r="L5" s="129"/>
      <c r="M5" s="129"/>
      <c r="N5" s="131"/>
      <c r="O5" s="131" t="s">
        <v>20</v>
      </c>
      <c r="P5" s="131"/>
      <c r="Q5" s="131"/>
      <c r="R5" s="131"/>
      <c r="S5" s="131"/>
    </row>
    <row r="6" spans="1:19" ht="18" customHeight="1">
      <c r="A6" s="116"/>
      <c r="B6" s="119"/>
      <c r="C6" s="119"/>
      <c r="D6" s="119" t="s">
        <v>33</v>
      </c>
      <c r="E6" s="119" t="s">
        <v>34</v>
      </c>
      <c r="F6" s="119" t="s">
        <v>35</v>
      </c>
      <c r="G6" s="119" t="s">
        <v>36</v>
      </c>
      <c r="H6" s="119" t="s">
        <v>37</v>
      </c>
      <c r="I6" s="112" t="s">
        <v>38</v>
      </c>
      <c r="J6" s="113"/>
      <c r="K6" s="112" t="s">
        <v>39</v>
      </c>
      <c r="L6" s="112" t="s">
        <v>40</v>
      </c>
      <c r="M6" s="112" t="s">
        <v>41</v>
      </c>
      <c r="N6" s="114" t="s">
        <v>42</v>
      </c>
      <c r="O6" s="110" t="s">
        <v>33</v>
      </c>
      <c r="P6" s="110" t="s">
        <v>34</v>
      </c>
      <c r="Q6" s="110" t="s">
        <v>35</v>
      </c>
      <c r="R6" s="110" t="s">
        <v>36</v>
      </c>
      <c r="S6" s="110" t="s">
        <v>43</v>
      </c>
    </row>
    <row r="7" spans="1:19" ht="29.25" customHeight="1">
      <c r="A7" s="117"/>
      <c r="B7" s="120"/>
      <c r="C7" s="120"/>
      <c r="D7" s="120"/>
      <c r="E7" s="120"/>
      <c r="F7" s="120"/>
      <c r="G7" s="120"/>
      <c r="H7" s="120"/>
      <c r="I7" s="89" t="s">
        <v>33</v>
      </c>
      <c r="J7" s="89" t="s">
        <v>44</v>
      </c>
      <c r="K7" s="89" t="s">
        <v>39</v>
      </c>
      <c r="L7" s="89" t="s">
        <v>40</v>
      </c>
      <c r="M7" s="89" t="s">
        <v>41</v>
      </c>
      <c r="N7" s="89" t="s">
        <v>42</v>
      </c>
      <c r="O7" s="111"/>
      <c r="P7" s="111"/>
      <c r="Q7" s="111"/>
      <c r="R7" s="111"/>
      <c r="S7" s="111"/>
    </row>
    <row r="8" spans="1:19" ht="16.5" customHeight="1">
      <c r="A8" s="73">
        <v>1</v>
      </c>
      <c r="B8" s="9">
        <v>2</v>
      </c>
      <c r="C8" s="9">
        <v>3</v>
      </c>
      <c r="D8" s="9">
        <v>4</v>
      </c>
      <c r="E8" s="73">
        <v>5</v>
      </c>
      <c r="F8" s="9">
        <v>6</v>
      </c>
      <c r="G8" s="9">
        <v>7</v>
      </c>
      <c r="H8" s="73">
        <v>8</v>
      </c>
      <c r="I8" s="9">
        <v>9</v>
      </c>
      <c r="J8" s="15">
        <v>10</v>
      </c>
      <c r="K8" s="15">
        <v>11</v>
      </c>
      <c r="L8" s="90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</row>
    <row r="9" spans="1:19" ht="31.35" customHeight="1">
      <c r="A9" s="13">
        <v>184001</v>
      </c>
      <c r="B9" s="13" t="s">
        <v>168</v>
      </c>
      <c r="C9" s="12">
        <f>D9+I9</f>
        <v>4480819.68</v>
      </c>
      <c r="D9" s="68">
        <f>E9</f>
        <v>4455189</v>
      </c>
      <c r="E9" s="52">
        <v>4455189</v>
      </c>
      <c r="F9" s="52"/>
      <c r="G9" s="52"/>
      <c r="H9" s="52"/>
      <c r="I9" s="52">
        <f>'部门财务收支预算总表01-1'!B14</f>
        <v>25630.68</v>
      </c>
      <c r="J9" s="52">
        <v>25630.68</v>
      </c>
      <c r="K9" s="52"/>
      <c r="L9" s="52"/>
      <c r="M9" s="52"/>
      <c r="N9" s="52"/>
      <c r="O9" s="52"/>
      <c r="P9" s="52"/>
      <c r="Q9" s="52"/>
      <c r="R9" s="52"/>
      <c r="S9" s="52"/>
    </row>
    <row r="10" spans="1:19" ht="16.5" customHeight="1">
      <c r="A10" s="85" t="s">
        <v>31</v>
      </c>
      <c r="B10" s="86"/>
      <c r="C10" s="68"/>
      <c r="D10" s="68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  <pageSetUpPr fitToPage="1"/>
  </sheetPr>
  <dimension ref="A1:O17"/>
  <sheetViews>
    <sheetView showZeros="0"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9.125" defaultRowHeight="14.25" customHeight="1"/>
  <cols>
    <col min="1" max="1" width="14.25" customWidth="1"/>
    <col min="2" max="2" width="32.625" customWidth="1"/>
    <col min="3" max="6" width="18.875" customWidth="1"/>
    <col min="7" max="7" width="21.25" customWidth="1"/>
    <col min="8" max="9" width="18.875" customWidth="1"/>
    <col min="10" max="10" width="17.875" customWidth="1"/>
    <col min="11" max="15" width="18.875" customWidth="1"/>
  </cols>
  <sheetData>
    <row r="1" spans="1:15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customHeight="1">
      <c r="O2" s="32" t="s">
        <v>45</v>
      </c>
    </row>
    <row r="3" spans="1:15" ht="28.5" customHeight="1">
      <c r="A3" s="124" t="s">
        <v>46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1:15" ht="15" customHeight="1">
      <c r="A4" s="132" t="str">
        <f>'部门财务收支预算总表01-1'!A4:B4</f>
        <v>单位名称：石林彝族自治县供销合作社联合社</v>
      </c>
      <c r="B4" s="133"/>
      <c r="C4" s="134"/>
      <c r="D4" s="134"/>
      <c r="E4" s="134"/>
      <c r="F4" s="134"/>
      <c r="G4" s="126"/>
      <c r="H4" s="134"/>
      <c r="I4" s="134"/>
      <c r="J4" s="126"/>
      <c r="K4" s="134"/>
      <c r="L4" s="134"/>
      <c r="M4" s="4"/>
      <c r="N4" s="4"/>
      <c r="O4" s="61" t="s">
        <v>2</v>
      </c>
    </row>
    <row r="5" spans="1:15" ht="18.75" customHeight="1">
      <c r="A5" s="140" t="s">
        <v>47</v>
      </c>
      <c r="B5" s="140" t="s">
        <v>48</v>
      </c>
      <c r="C5" s="108" t="s">
        <v>31</v>
      </c>
      <c r="D5" s="135" t="s">
        <v>34</v>
      </c>
      <c r="E5" s="135"/>
      <c r="F5" s="135"/>
      <c r="G5" s="141" t="s">
        <v>35</v>
      </c>
      <c r="H5" s="140" t="s">
        <v>36</v>
      </c>
      <c r="I5" s="140" t="s">
        <v>49</v>
      </c>
      <c r="J5" s="106" t="s">
        <v>50</v>
      </c>
      <c r="K5" s="136" t="s">
        <v>51</v>
      </c>
      <c r="L5" s="136" t="s">
        <v>52</v>
      </c>
      <c r="M5" s="136" t="s">
        <v>53</v>
      </c>
      <c r="N5" s="136" t="s">
        <v>54</v>
      </c>
      <c r="O5" s="137" t="s">
        <v>55</v>
      </c>
    </row>
    <row r="6" spans="1:15" ht="30" customHeight="1">
      <c r="A6" s="109"/>
      <c r="B6" s="109"/>
      <c r="C6" s="109"/>
      <c r="D6" s="39" t="s">
        <v>33</v>
      </c>
      <c r="E6" s="39" t="s">
        <v>56</v>
      </c>
      <c r="F6" s="39" t="s">
        <v>57</v>
      </c>
      <c r="G6" s="109"/>
      <c r="H6" s="109"/>
      <c r="I6" s="109"/>
      <c r="J6" s="39" t="s">
        <v>33</v>
      </c>
      <c r="K6" s="51" t="s">
        <v>51</v>
      </c>
      <c r="L6" s="51" t="s">
        <v>52</v>
      </c>
      <c r="M6" s="51" t="s">
        <v>53</v>
      </c>
      <c r="N6" s="51" t="s">
        <v>54</v>
      </c>
      <c r="O6" s="51" t="s">
        <v>55</v>
      </c>
    </row>
    <row r="7" spans="1:15" ht="16.5" customHeight="1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39">
        <v>15</v>
      </c>
    </row>
    <row r="8" spans="1:15" ht="23.25" customHeight="1">
      <c r="A8" s="39" t="s">
        <v>169</v>
      </c>
      <c r="B8" s="39" t="s">
        <v>170</v>
      </c>
      <c r="C8" s="12">
        <f>D8</f>
        <v>216000</v>
      </c>
      <c r="D8" s="12">
        <f>E8</f>
        <v>216000</v>
      </c>
      <c r="E8" s="12">
        <v>216000</v>
      </c>
      <c r="F8" s="12"/>
      <c r="G8" s="12"/>
      <c r="H8" s="12"/>
      <c r="I8" s="12"/>
      <c r="J8" s="12"/>
      <c r="K8" s="12"/>
      <c r="L8" s="25"/>
      <c r="M8" s="25"/>
      <c r="N8" s="25"/>
      <c r="O8" s="39"/>
    </row>
    <row r="9" spans="1:15" ht="23.25" customHeight="1">
      <c r="A9" s="39" t="s">
        <v>171</v>
      </c>
      <c r="B9" s="39" t="s">
        <v>172</v>
      </c>
      <c r="C9" s="12">
        <f t="shared" ref="C9:D16" si="0">D9</f>
        <v>361854</v>
      </c>
      <c r="D9" s="12">
        <f t="shared" si="0"/>
        <v>361854</v>
      </c>
      <c r="E9" s="12">
        <v>361854</v>
      </c>
      <c r="F9" s="12"/>
      <c r="G9" s="12"/>
      <c r="H9" s="12"/>
      <c r="I9" s="12"/>
      <c r="J9" s="12"/>
      <c r="K9" s="12"/>
      <c r="L9" s="25"/>
      <c r="M9" s="25"/>
      <c r="N9" s="25"/>
      <c r="O9" s="39"/>
    </row>
    <row r="10" spans="1:15" ht="23.25" customHeight="1">
      <c r="A10" s="39" t="s">
        <v>173</v>
      </c>
      <c r="B10" s="39" t="s">
        <v>174</v>
      </c>
      <c r="C10" s="12">
        <f t="shared" si="0"/>
        <v>246776</v>
      </c>
      <c r="D10" s="12">
        <f t="shared" si="0"/>
        <v>246776</v>
      </c>
      <c r="E10" s="12">
        <v>246776</v>
      </c>
      <c r="F10" s="12"/>
      <c r="G10" s="12"/>
      <c r="H10" s="12"/>
      <c r="I10" s="12"/>
      <c r="J10" s="12"/>
      <c r="K10" s="12"/>
      <c r="L10" s="25"/>
      <c r="M10" s="25"/>
      <c r="N10" s="25"/>
      <c r="O10" s="39"/>
    </row>
    <row r="11" spans="1:15" ht="23.25" customHeight="1">
      <c r="A11" s="39" t="s">
        <v>175</v>
      </c>
      <c r="B11" s="39" t="s">
        <v>176</v>
      </c>
      <c r="C11" s="12">
        <f t="shared" si="0"/>
        <v>85752</v>
      </c>
      <c r="D11" s="12">
        <f t="shared" si="0"/>
        <v>85752</v>
      </c>
      <c r="E11" s="12">
        <v>85752</v>
      </c>
      <c r="F11" s="12"/>
      <c r="G11" s="12"/>
      <c r="H11" s="12"/>
      <c r="I11" s="12"/>
      <c r="J11" s="12"/>
      <c r="K11" s="12"/>
      <c r="L11" s="25"/>
      <c r="M11" s="25"/>
      <c r="N11" s="25"/>
      <c r="O11" s="39"/>
    </row>
    <row r="12" spans="1:15" ht="23.25" customHeight="1">
      <c r="A12" s="39" t="s">
        <v>177</v>
      </c>
      <c r="B12" s="39" t="s">
        <v>178</v>
      </c>
      <c r="C12" s="12">
        <f t="shared" si="0"/>
        <v>151722</v>
      </c>
      <c r="D12" s="12">
        <f t="shared" si="0"/>
        <v>151722</v>
      </c>
      <c r="E12" s="12">
        <v>151722</v>
      </c>
      <c r="F12" s="12"/>
      <c r="G12" s="12"/>
      <c r="H12" s="12"/>
      <c r="I12" s="12"/>
      <c r="J12" s="12"/>
      <c r="K12" s="12"/>
      <c r="L12" s="25"/>
      <c r="M12" s="25"/>
      <c r="N12" s="25"/>
      <c r="O12" s="39"/>
    </row>
    <row r="13" spans="1:15" ht="23.25" customHeight="1">
      <c r="A13" s="39" t="s">
        <v>179</v>
      </c>
      <c r="B13" s="39" t="s">
        <v>180</v>
      </c>
      <c r="C13" s="12">
        <f t="shared" si="0"/>
        <v>159540</v>
      </c>
      <c r="D13" s="12">
        <f t="shared" si="0"/>
        <v>159540</v>
      </c>
      <c r="E13" s="12">
        <v>159540</v>
      </c>
      <c r="F13" s="12"/>
      <c r="G13" s="12"/>
      <c r="H13" s="12"/>
      <c r="I13" s="12"/>
      <c r="J13" s="12"/>
      <c r="K13" s="12"/>
      <c r="L13" s="25"/>
      <c r="M13" s="25"/>
      <c r="N13" s="25"/>
      <c r="O13" s="39"/>
    </row>
    <row r="14" spans="1:15" ht="23.25" customHeight="1">
      <c r="A14" s="39" t="s">
        <v>181</v>
      </c>
      <c r="B14" s="39" t="s">
        <v>182</v>
      </c>
      <c r="C14" s="12">
        <f t="shared" si="0"/>
        <v>21579</v>
      </c>
      <c r="D14" s="12">
        <f t="shared" si="0"/>
        <v>21579</v>
      </c>
      <c r="E14" s="12">
        <v>21579</v>
      </c>
      <c r="F14" s="12"/>
      <c r="G14" s="12"/>
      <c r="H14" s="12"/>
      <c r="I14" s="12"/>
      <c r="J14" s="12"/>
      <c r="K14" s="12"/>
      <c r="L14" s="25"/>
      <c r="M14" s="25"/>
      <c r="N14" s="25"/>
      <c r="O14" s="39"/>
    </row>
    <row r="15" spans="1:15" ht="23.25" customHeight="1">
      <c r="A15" s="39" t="s">
        <v>183</v>
      </c>
      <c r="B15" s="39" t="s">
        <v>184</v>
      </c>
      <c r="C15" s="12">
        <f>D15+J15</f>
        <v>2951342.68</v>
      </c>
      <c r="D15" s="12">
        <f>E15+F15</f>
        <v>2925712</v>
      </c>
      <c r="E15" s="12">
        <f>2925712-40000</f>
        <v>2885712</v>
      </c>
      <c r="F15" s="12">
        <v>40000</v>
      </c>
      <c r="G15" s="12"/>
      <c r="H15" s="12"/>
      <c r="I15" s="12"/>
      <c r="J15" s="12">
        <f>K15</f>
        <v>25630.68</v>
      </c>
      <c r="K15" s="12">
        <v>25630.68</v>
      </c>
      <c r="L15" s="25"/>
      <c r="M15" s="25"/>
      <c r="N15" s="25"/>
      <c r="O15" s="39"/>
    </row>
    <row r="16" spans="1:15" ht="23.25" customHeight="1">
      <c r="A16" s="39" t="s">
        <v>185</v>
      </c>
      <c r="B16" s="39" t="s">
        <v>186</v>
      </c>
      <c r="C16" s="12">
        <f t="shared" si="0"/>
        <v>286254</v>
      </c>
      <c r="D16" s="12">
        <f t="shared" ref="D15:D16" si="1">E16</f>
        <v>286254</v>
      </c>
      <c r="E16" s="12">
        <v>286254</v>
      </c>
      <c r="F16" s="12"/>
      <c r="G16" s="12"/>
      <c r="H16" s="12"/>
      <c r="I16" s="12"/>
      <c r="J16" s="12"/>
      <c r="K16" s="12"/>
      <c r="L16" s="25"/>
      <c r="M16" s="25"/>
      <c r="N16" s="25"/>
      <c r="O16" s="39"/>
    </row>
    <row r="17" spans="1:15" ht="23.25" customHeight="1">
      <c r="A17" s="138" t="s">
        <v>58</v>
      </c>
      <c r="B17" s="139" t="s">
        <v>58</v>
      </c>
      <c r="C17" s="68">
        <f>SUM(C8:C16)</f>
        <v>4480819.68</v>
      </c>
      <c r="D17" s="68">
        <f>SUM(D8:D16)</f>
        <v>4455189</v>
      </c>
      <c r="E17" s="68">
        <f t="shared" ref="E17:O17" si="2">SUM(E8:E16)</f>
        <v>4415189</v>
      </c>
      <c r="F17" s="68">
        <f t="shared" si="2"/>
        <v>40000</v>
      </c>
      <c r="G17" s="68">
        <f t="shared" si="2"/>
        <v>0</v>
      </c>
      <c r="H17" s="68">
        <f t="shared" si="2"/>
        <v>0</v>
      </c>
      <c r="I17" s="68">
        <f t="shared" si="2"/>
        <v>0</v>
      </c>
      <c r="J17" s="68">
        <f t="shared" si="2"/>
        <v>25630.68</v>
      </c>
      <c r="K17" s="68">
        <f t="shared" si="2"/>
        <v>25630.68</v>
      </c>
      <c r="L17" s="68">
        <f t="shared" si="2"/>
        <v>0</v>
      </c>
      <c r="M17" s="68">
        <f t="shared" si="2"/>
        <v>0</v>
      </c>
      <c r="N17" s="68">
        <f t="shared" si="2"/>
        <v>0</v>
      </c>
      <c r="O17" s="68">
        <f t="shared" si="2"/>
        <v>0</v>
      </c>
    </row>
  </sheetData>
  <mergeCells count="11">
    <mergeCell ref="A3:O3"/>
    <mergeCell ref="A4:L4"/>
    <mergeCell ref="D5:F5"/>
    <mergeCell ref="J5:O5"/>
    <mergeCell ref="A17:B17"/>
    <mergeCell ref="A5:A6"/>
    <mergeCell ref="B5:B6"/>
    <mergeCell ref="C5:C6"/>
    <mergeCell ref="G5:G6"/>
    <mergeCell ref="H5:H6"/>
    <mergeCell ref="I5:I6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9.125" defaultRowHeight="14.25" customHeight="1"/>
  <cols>
    <col min="1" max="1" width="49.25" customWidth="1"/>
    <col min="2" max="2" width="43.375" customWidth="1"/>
    <col min="3" max="3" width="48.625" customWidth="1"/>
    <col min="4" max="4" width="41.125" customWidth="1"/>
  </cols>
  <sheetData>
    <row r="1" spans="1:4" ht="14.25" customHeight="1">
      <c r="A1" s="1"/>
      <c r="B1" s="1"/>
      <c r="C1" s="1"/>
      <c r="D1" s="1"/>
    </row>
    <row r="2" spans="1:4" ht="14.25" customHeight="1">
      <c r="D2" s="57" t="s">
        <v>59</v>
      </c>
    </row>
    <row r="3" spans="1:4" ht="31.5" customHeight="1">
      <c r="A3" s="102" t="s">
        <v>60</v>
      </c>
      <c r="B3" s="142"/>
      <c r="C3" s="142"/>
      <c r="D3" s="142"/>
    </row>
    <row r="4" spans="1:4" ht="17.25" customHeight="1">
      <c r="A4" s="143" t="str">
        <f>'部门财务收支预算总表01-1'!A4:B4</f>
        <v>单位名称：石林彝族自治县供销合作社联合社</v>
      </c>
      <c r="B4" s="105"/>
      <c r="C4" s="74"/>
      <c r="D4" s="58" t="s">
        <v>2</v>
      </c>
    </row>
    <row r="5" spans="1:4" ht="24.6" customHeight="1">
      <c r="A5" s="106" t="s">
        <v>3</v>
      </c>
      <c r="B5" s="107"/>
      <c r="C5" s="106" t="s">
        <v>4</v>
      </c>
      <c r="D5" s="107"/>
    </row>
    <row r="6" spans="1:4" ht="15.6" customHeight="1">
      <c r="A6" s="108" t="s">
        <v>5</v>
      </c>
      <c r="B6" s="144" t="s">
        <v>6</v>
      </c>
      <c r="C6" s="108" t="s">
        <v>61</v>
      </c>
      <c r="D6" s="144" t="s">
        <v>6</v>
      </c>
    </row>
    <row r="7" spans="1:4" ht="14.1" customHeight="1">
      <c r="A7" s="109"/>
      <c r="B7" s="145"/>
      <c r="C7" s="109"/>
      <c r="D7" s="145"/>
    </row>
    <row r="8" spans="1:4" ht="29.1" customHeight="1">
      <c r="A8" s="75" t="s">
        <v>62</v>
      </c>
      <c r="B8" s="76"/>
      <c r="C8" s="77" t="s">
        <v>63</v>
      </c>
      <c r="D8" s="76"/>
    </row>
    <row r="9" spans="1:4" ht="29.1" customHeight="1">
      <c r="A9" s="78" t="s">
        <v>64</v>
      </c>
      <c r="B9" s="52">
        <v>4455189</v>
      </c>
      <c r="C9" s="98" t="str">
        <f>'部门财务收支预算总表01-1'!C8</f>
        <v xml:space="preserve"> 八、社会保障和就业支出</v>
      </c>
      <c r="D9" s="52">
        <f>'部门财务收支预算总表01-1'!D8</f>
        <v>910382</v>
      </c>
    </row>
    <row r="10" spans="1:4" ht="29.1" customHeight="1">
      <c r="A10" s="78" t="s">
        <v>65</v>
      </c>
      <c r="B10" s="52"/>
      <c r="C10" s="98" t="str">
        <f>'部门财务收支预算总表01-1'!C9</f>
        <v xml:space="preserve"> 十、卫生健康支出</v>
      </c>
      <c r="D10" s="52">
        <f>'部门财务收支预算总表01-1'!D9</f>
        <v>332841</v>
      </c>
    </row>
    <row r="11" spans="1:4" ht="29.1" customHeight="1">
      <c r="A11" s="78" t="s">
        <v>66</v>
      </c>
      <c r="B11" s="52"/>
      <c r="C11" s="98" t="str">
        <f>'部门财务收支预算总表01-1'!C10</f>
        <v xml:space="preserve"> 十六、商业服务业等支出</v>
      </c>
      <c r="D11" s="52">
        <f>'部门财务收支预算总表01-1'!D10-'部门财务收支预算总表01-1'!B14</f>
        <v>2925712</v>
      </c>
    </row>
    <row r="12" spans="1:4" ht="29.1" customHeight="1">
      <c r="A12" s="81" t="s">
        <v>67</v>
      </c>
      <c r="B12" s="80"/>
      <c r="C12" s="98" t="str">
        <f>'部门财务收支预算总表01-1'!C11</f>
        <v xml:space="preserve"> 二十、住房保障支出</v>
      </c>
      <c r="D12" s="52">
        <f>'部门财务收支预算总表01-1'!D11</f>
        <v>286254</v>
      </c>
    </row>
    <row r="13" spans="1:4" ht="29.1" customHeight="1">
      <c r="A13" s="78" t="s">
        <v>64</v>
      </c>
      <c r="B13" s="68"/>
      <c r="C13" s="98">
        <f>'部门财务收支预算总表01-1'!C12</f>
        <v>0</v>
      </c>
      <c r="D13" s="98">
        <f>'部门财务收支预算总表01-1'!D12</f>
        <v>0</v>
      </c>
    </row>
    <row r="14" spans="1:4" ht="29.1" customHeight="1">
      <c r="A14" s="82" t="s">
        <v>65</v>
      </c>
      <c r="B14" s="68"/>
      <c r="C14" s="98">
        <f>'部门财务收支预算总表01-1'!C13</f>
        <v>0</v>
      </c>
      <c r="D14" s="98">
        <f>'部门财务收支预算总表01-1'!D13</f>
        <v>0</v>
      </c>
    </row>
    <row r="15" spans="1:4" ht="29.1" customHeight="1">
      <c r="A15" s="82" t="s">
        <v>66</v>
      </c>
      <c r="B15" s="80"/>
      <c r="C15" s="98">
        <f>'部门财务收支预算总表01-1'!C14</f>
        <v>0</v>
      </c>
      <c r="D15" s="98">
        <f>'部门财务收支预算总表01-1'!D14</f>
        <v>0</v>
      </c>
    </row>
    <row r="16" spans="1:4" ht="29.1" customHeight="1">
      <c r="A16" s="83"/>
      <c r="B16" s="80"/>
      <c r="C16" s="84" t="s">
        <v>68</v>
      </c>
      <c r="D16" s="80"/>
    </row>
    <row r="17" spans="1:4" ht="29.1" customHeight="1">
      <c r="A17" s="83" t="s">
        <v>69</v>
      </c>
      <c r="B17" s="80">
        <f>B9</f>
        <v>4455189</v>
      </c>
      <c r="C17" s="79" t="s">
        <v>26</v>
      </c>
      <c r="D17" s="80">
        <f>SUM(D9:D16)</f>
        <v>4455189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  <pageSetUpPr fitToPage="1"/>
  </sheetPr>
  <dimension ref="A1:G17"/>
  <sheetViews>
    <sheetView showZeros="0"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9.125" defaultRowHeight="14.25" customHeight="1"/>
  <cols>
    <col min="1" max="1" width="20.125" customWidth="1"/>
    <col min="2" max="2" width="37.375" customWidth="1"/>
    <col min="3" max="3" width="24.25" customWidth="1"/>
    <col min="4" max="6" width="25" customWidth="1"/>
    <col min="7" max="7" width="24.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2" customHeight="1">
      <c r="D2" s="63"/>
      <c r="F2" s="32"/>
      <c r="G2" s="32" t="s">
        <v>70</v>
      </c>
    </row>
    <row r="3" spans="1:7" ht="39" customHeight="1">
      <c r="A3" s="146" t="s">
        <v>71</v>
      </c>
      <c r="B3" s="146"/>
      <c r="C3" s="146"/>
      <c r="D3" s="146"/>
      <c r="E3" s="146"/>
      <c r="F3" s="146"/>
      <c r="G3" s="146"/>
    </row>
    <row r="4" spans="1:7" ht="18" customHeight="1">
      <c r="A4" s="143" t="str">
        <f>'部门财务收支预算总表01-1'!A4:B4</f>
        <v>单位名称：石林彝族自治县供销合作社联合社</v>
      </c>
      <c r="B4" s="122"/>
      <c r="C4" s="122"/>
      <c r="D4" s="122"/>
      <c r="E4" s="122"/>
      <c r="F4" s="61"/>
      <c r="G4" s="61" t="s">
        <v>2</v>
      </c>
    </row>
    <row r="5" spans="1:7" ht="20.25" customHeight="1">
      <c r="A5" s="147" t="s">
        <v>72</v>
      </c>
      <c r="B5" s="148"/>
      <c r="C5" s="152" t="s">
        <v>31</v>
      </c>
      <c r="D5" s="149" t="s">
        <v>56</v>
      </c>
      <c r="E5" s="149"/>
      <c r="F5" s="107"/>
      <c r="G5" s="152" t="s">
        <v>57</v>
      </c>
    </row>
    <row r="6" spans="1:7" ht="20.25" customHeight="1">
      <c r="A6" s="70" t="s">
        <v>47</v>
      </c>
      <c r="B6" s="71" t="s">
        <v>48</v>
      </c>
      <c r="C6" s="153"/>
      <c r="D6" s="53" t="s">
        <v>33</v>
      </c>
      <c r="E6" s="53" t="s">
        <v>73</v>
      </c>
      <c r="F6" s="53" t="s">
        <v>74</v>
      </c>
      <c r="G6" s="153"/>
    </row>
    <row r="7" spans="1:7" ht="29.25" customHeight="1">
      <c r="A7" s="72" t="s">
        <v>75</v>
      </c>
      <c r="B7" s="72" t="s">
        <v>76</v>
      </c>
      <c r="C7" s="72" t="s">
        <v>77</v>
      </c>
      <c r="D7" s="39"/>
      <c r="E7" s="72" t="s">
        <v>78</v>
      </c>
      <c r="F7" s="72" t="s">
        <v>79</v>
      </c>
      <c r="G7" s="72" t="s">
        <v>80</v>
      </c>
    </row>
    <row r="8" spans="1:7" ht="29.25" customHeight="1">
      <c r="A8" s="72" t="s">
        <v>169</v>
      </c>
      <c r="B8" s="72" t="s">
        <v>170</v>
      </c>
      <c r="C8" s="198">
        <f>D8+G8</f>
        <v>216000</v>
      </c>
      <c r="D8" s="198">
        <f>E8+F8</f>
        <v>216000</v>
      </c>
      <c r="E8" s="198">
        <v>216000</v>
      </c>
      <c r="F8" s="198"/>
      <c r="G8" s="198"/>
    </row>
    <row r="9" spans="1:7" ht="29.25" customHeight="1">
      <c r="A9" s="72" t="s">
        <v>171</v>
      </c>
      <c r="B9" s="72" t="s">
        <v>172</v>
      </c>
      <c r="C9" s="198">
        <f t="shared" ref="C9:C16" si="0">D9+G9</f>
        <v>361854</v>
      </c>
      <c r="D9" s="198">
        <f t="shared" ref="D9:D16" si="1">E9+F9</f>
        <v>361854</v>
      </c>
      <c r="E9" s="198">
        <v>361854</v>
      </c>
      <c r="F9" s="198"/>
      <c r="G9" s="198"/>
    </row>
    <row r="10" spans="1:7" ht="29.25" customHeight="1">
      <c r="A10" s="72" t="s">
        <v>173</v>
      </c>
      <c r="B10" s="72" t="s">
        <v>174</v>
      </c>
      <c r="C10" s="198">
        <f t="shared" si="0"/>
        <v>246776</v>
      </c>
      <c r="D10" s="198">
        <f t="shared" si="1"/>
        <v>246776</v>
      </c>
      <c r="E10" s="198">
        <v>246776</v>
      </c>
      <c r="F10" s="198"/>
      <c r="G10" s="198"/>
    </row>
    <row r="11" spans="1:7" ht="29.25" customHeight="1">
      <c r="A11" s="72" t="s">
        <v>175</v>
      </c>
      <c r="B11" s="72" t="s">
        <v>176</v>
      </c>
      <c r="C11" s="198">
        <f t="shared" si="0"/>
        <v>85752</v>
      </c>
      <c r="D11" s="198">
        <f t="shared" si="1"/>
        <v>85752</v>
      </c>
      <c r="E11" s="198">
        <v>85752</v>
      </c>
      <c r="F11" s="198"/>
      <c r="G11" s="198"/>
    </row>
    <row r="12" spans="1:7" ht="29.25" customHeight="1">
      <c r="A12" s="72" t="s">
        <v>177</v>
      </c>
      <c r="B12" s="72" t="s">
        <v>178</v>
      </c>
      <c r="C12" s="198">
        <f t="shared" si="0"/>
        <v>151722</v>
      </c>
      <c r="D12" s="198">
        <f t="shared" si="1"/>
        <v>151722</v>
      </c>
      <c r="E12" s="198">
        <v>151722</v>
      </c>
      <c r="F12" s="198"/>
      <c r="G12" s="198"/>
    </row>
    <row r="13" spans="1:7" ht="29.25" customHeight="1">
      <c r="A13" s="72" t="s">
        <v>179</v>
      </c>
      <c r="B13" s="72" t="s">
        <v>180</v>
      </c>
      <c r="C13" s="198">
        <f t="shared" si="0"/>
        <v>159540</v>
      </c>
      <c r="D13" s="198">
        <f t="shared" si="1"/>
        <v>159540</v>
      </c>
      <c r="E13" s="198">
        <v>159540</v>
      </c>
      <c r="F13" s="198"/>
      <c r="G13" s="198"/>
    </row>
    <row r="14" spans="1:7" ht="29.25" customHeight="1">
      <c r="A14" s="72" t="s">
        <v>181</v>
      </c>
      <c r="B14" s="72" t="s">
        <v>182</v>
      </c>
      <c r="C14" s="198">
        <f t="shared" si="0"/>
        <v>21579</v>
      </c>
      <c r="D14" s="198">
        <f t="shared" si="1"/>
        <v>21579</v>
      </c>
      <c r="E14" s="198">
        <v>21579</v>
      </c>
      <c r="F14" s="198"/>
      <c r="G14" s="198"/>
    </row>
    <row r="15" spans="1:7" ht="29.25" customHeight="1">
      <c r="A15" s="72" t="s">
        <v>183</v>
      </c>
      <c r="B15" s="72" t="s">
        <v>184</v>
      </c>
      <c r="C15" s="198">
        <f t="shared" si="0"/>
        <v>2951342.68</v>
      </c>
      <c r="D15" s="198">
        <f t="shared" si="1"/>
        <v>2885712</v>
      </c>
      <c r="E15" s="198">
        <f>2555602.68-25630.68</f>
        <v>2529972</v>
      </c>
      <c r="F15" s="198">
        <v>355740</v>
      </c>
      <c r="G15" s="198">
        <v>65630.679999999993</v>
      </c>
    </row>
    <row r="16" spans="1:7" ht="29.25" customHeight="1">
      <c r="A16" s="72" t="s">
        <v>185</v>
      </c>
      <c r="B16" s="72" t="s">
        <v>186</v>
      </c>
      <c r="C16" s="198">
        <f t="shared" si="0"/>
        <v>286254</v>
      </c>
      <c r="D16" s="198">
        <f t="shared" si="1"/>
        <v>286254</v>
      </c>
      <c r="E16" s="198">
        <v>286254</v>
      </c>
      <c r="F16" s="72"/>
      <c r="G16" s="72"/>
    </row>
    <row r="17" spans="1:7" ht="29.25" customHeight="1">
      <c r="A17" s="150" t="s">
        <v>58</v>
      </c>
      <c r="B17" s="151" t="s">
        <v>58</v>
      </c>
      <c r="C17" s="198">
        <f>SUM(C8:C16)</f>
        <v>4480819.68</v>
      </c>
      <c r="D17" s="198">
        <f t="shared" ref="D17:G17" si="2">SUM(D8:D16)</f>
        <v>4415189</v>
      </c>
      <c r="E17" s="198">
        <f t="shared" si="2"/>
        <v>4059449</v>
      </c>
      <c r="F17" s="198">
        <f t="shared" si="2"/>
        <v>355740</v>
      </c>
      <c r="G17" s="198">
        <f t="shared" si="2"/>
        <v>65630.679999999993</v>
      </c>
    </row>
  </sheetData>
  <mergeCells count="7">
    <mergeCell ref="A3:G3"/>
    <mergeCell ref="A4:E4"/>
    <mergeCell ref="A5:B5"/>
    <mergeCell ref="D5:F5"/>
    <mergeCell ref="A17:B17"/>
    <mergeCell ref="C5:C6"/>
    <mergeCell ref="G5:G6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9.125" defaultRowHeight="14.25" customHeight="1"/>
  <cols>
    <col min="1" max="1" width="27.375" customWidth="1"/>
    <col min="2" max="6" width="31.1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65"/>
      <c r="B2" s="65"/>
      <c r="C2" s="40"/>
      <c r="F2" s="34" t="s">
        <v>81</v>
      </c>
    </row>
    <row r="3" spans="1:6" ht="25.5" customHeight="1">
      <c r="A3" s="154" t="s">
        <v>82</v>
      </c>
      <c r="B3" s="154"/>
      <c r="C3" s="154"/>
      <c r="D3" s="154"/>
      <c r="E3" s="154"/>
      <c r="F3" s="154"/>
    </row>
    <row r="4" spans="1:6" ht="15.75" customHeight="1">
      <c r="A4" s="143" t="str">
        <f>'部门财务收支预算总表01-1'!A4:B4</f>
        <v>单位名称：石林彝族自治县供销合作社联合社</v>
      </c>
      <c r="B4" s="155"/>
      <c r="C4" s="156"/>
      <c r="D4" s="122"/>
      <c r="F4" s="34" t="s">
        <v>83</v>
      </c>
    </row>
    <row r="5" spans="1:6" ht="19.5" customHeight="1">
      <c r="A5" s="140" t="s">
        <v>84</v>
      </c>
      <c r="B5" s="108" t="s">
        <v>85</v>
      </c>
      <c r="C5" s="106" t="s">
        <v>86</v>
      </c>
      <c r="D5" s="149"/>
      <c r="E5" s="107"/>
      <c r="F5" s="108" t="s">
        <v>87</v>
      </c>
    </row>
    <row r="6" spans="1:6" ht="19.5" customHeight="1">
      <c r="A6" s="145"/>
      <c r="B6" s="109"/>
      <c r="C6" s="39" t="s">
        <v>33</v>
      </c>
      <c r="D6" s="39" t="s">
        <v>88</v>
      </c>
      <c r="E6" s="39" t="s">
        <v>89</v>
      </c>
      <c r="F6" s="109"/>
    </row>
    <row r="7" spans="1:6" ht="18.75" customHeight="1">
      <c r="A7" s="66">
        <v>1</v>
      </c>
      <c r="B7" s="66">
        <v>2</v>
      </c>
      <c r="C7" s="67">
        <v>3</v>
      </c>
      <c r="D7" s="66">
        <v>4</v>
      </c>
      <c r="E7" s="66">
        <v>5</v>
      </c>
      <c r="F7" s="66">
        <v>6</v>
      </c>
    </row>
    <row r="8" spans="1:6" ht="18.75" customHeight="1">
      <c r="A8" s="68">
        <f>SUM(B8:F8)</f>
        <v>7200</v>
      </c>
      <c r="B8" s="68"/>
      <c r="C8" s="69"/>
      <c r="D8" s="68"/>
      <c r="E8" s="68"/>
      <c r="F8" s="68">
        <v>7200</v>
      </c>
    </row>
  </sheetData>
  <mergeCells count="6">
    <mergeCell ref="A3:F3"/>
    <mergeCell ref="A4:D4"/>
    <mergeCell ref="C5:E5"/>
    <mergeCell ref="A5:A6"/>
    <mergeCell ref="B5:B6"/>
    <mergeCell ref="F5:F6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  <pageSetUpPr fitToPage="1"/>
  </sheetPr>
  <dimension ref="A1:W39"/>
  <sheetViews>
    <sheetView showZeros="0" topLeftCell="F1"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9.125" defaultRowHeight="14.25" customHeight="1"/>
  <cols>
    <col min="1" max="1" width="28.75" customWidth="1"/>
    <col min="2" max="3" width="23.875" customWidth="1"/>
    <col min="4" max="4" width="14.625" customWidth="1"/>
    <col min="5" max="5" width="19.25" customWidth="1"/>
    <col min="6" max="6" width="14.75" customWidth="1"/>
    <col min="7" max="7" width="24.375" customWidth="1"/>
    <col min="8" max="12" width="15.375" customWidth="1"/>
    <col min="13" max="17" width="11.625" customWidth="1"/>
    <col min="18" max="22" width="9.625" customWidth="1"/>
    <col min="23" max="23" width="1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D2" s="2"/>
      <c r="E2" s="2"/>
      <c r="F2" s="2"/>
      <c r="G2" s="2"/>
      <c r="U2" s="63"/>
      <c r="W2" s="32" t="s">
        <v>90</v>
      </c>
    </row>
    <row r="3" spans="1:23" ht="27.75" customHeight="1">
      <c r="A3" s="124" t="s">
        <v>91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</row>
    <row r="4" spans="1:23" ht="13.5" customHeight="1">
      <c r="A4" s="143" t="str">
        <f>'部门财务收支预算总表01-1'!A4:B4</f>
        <v>单位名称：石林彝族自治县供销合作社联合社</v>
      </c>
      <c r="B4" s="165"/>
      <c r="C4" s="165"/>
      <c r="D4" s="165"/>
      <c r="E4" s="165"/>
      <c r="F4" s="165"/>
      <c r="G4" s="165"/>
      <c r="H4" s="4"/>
      <c r="I4" s="4"/>
      <c r="J4" s="4"/>
      <c r="K4" s="4"/>
      <c r="L4" s="4"/>
      <c r="M4" s="4"/>
      <c r="N4" s="4"/>
      <c r="O4" s="4"/>
      <c r="P4" s="4"/>
      <c r="Q4" s="4"/>
      <c r="U4" s="63"/>
      <c r="W4" s="61" t="s">
        <v>83</v>
      </c>
    </row>
    <row r="5" spans="1:23" ht="21.75" customHeight="1">
      <c r="A5" s="161" t="s">
        <v>92</v>
      </c>
      <c r="B5" s="161" t="s">
        <v>93</v>
      </c>
      <c r="C5" s="161" t="s">
        <v>94</v>
      </c>
      <c r="D5" s="140" t="s">
        <v>95</v>
      </c>
      <c r="E5" s="140" t="s">
        <v>96</v>
      </c>
      <c r="F5" s="140" t="s">
        <v>97</v>
      </c>
      <c r="G5" s="140" t="s">
        <v>98</v>
      </c>
      <c r="H5" s="135" t="s">
        <v>99</v>
      </c>
      <c r="I5" s="135"/>
      <c r="J5" s="135"/>
      <c r="K5" s="135"/>
      <c r="L5" s="166"/>
      <c r="M5" s="166"/>
      <c r="N5" s="166"/>
      <c r="O5" s="166"/>
      <c r="P5" s="166"/>
      <c r="Q5" s="157"/>
      <c r="R5" s="135"/>
      <c r="S5" s="135"/>
      <c r="T5" s="135"/>
      <c r="U5" s="135"/>
      <c r="V5" s="135"/>
      <c r="W5" s="135"/>
    </row>
    <row r="6" spans="1:23" ht="21.75" customHeight="1">
      <c r="A6" s="162"/>
      <c r="B6" s="162"/>
      <c r="C6" s="162"/>
      <c r="D6" s="164"/>
      <c r="E6" s="164"/>
      <c r="F6" s="164"/>
      <c r="G6" s="164"/>
      <c r="H6" s="135" t="s">
        <v>31</v>
      </c>
      <c r="I6" s="157" t="s">
        <v>34</v>
      </c>
      <c r="J6" s="157"/>
      <c r="K6" s="157"/>
      <c r="L6" s="166"/>
      <c r="M6" s="166"/>
      <c r="N6" s="166" t="s">
        <v>100</v>
      </c>
      <c r="O6" s="166"/>
      <c r="P6" s="166"/>
      <c r="Q6" s="157" t="s">
        <v>37</v>
      </c>
      <c r="R6" s="135" t="s">
        <v>50</v>
      </c>
      <c r="S6" s="157"/>
      <c r="T6" s="157"/>
      <c r="U6" s="157"/>
      <c r="V6" s="157"/>
      <c r="W6" s="157"/>
    </row>
    <row r="7" spans="1:23" ht="15" customHeight="1">
      <c r="A7" s="163"/>
      <c r="B7" s="163"/>
      <c r="C7" s="163"/>
      <c r="D7" s="145"/>
      <c r="E7" s="145"/>
      <c r="F7" s="145"/>
      <c r="G7" s="145"/>
      <c r="H7" s="135"/>
      <c r="I7" s="157" t="s">
        <v>101</v>
      </c>
      <c r="J7" s="157" t="s">
        <v>102</v>
      </c>
      <c r="K7" s="157" t="s">
        <v>103</v>
      </c>
      <c r="L7" s="167" t="s">
        <v>104</v>
      </c>
      <c r="M7" s="167" t="s">
        <v>105</v>
      </c>
      <c r="N7" s="167" t="s">
        <v>34</v>
      </c>
      <c r="O7" s="167" t="s">
        <v>35</v>
      </c>
      <c r="P7" s="167" t="s">
        <v>36</v>
      </c>
      <c r="Q7" s="157"/>
      <c r="R7" s="157" t="s">
        <v>33</v>
      </c>
      <c r="S7" s="157" t="s">
        <v>44</v>
      </c>
      <c r="T7" s="157" t="s">
        <v>106</v>
      </c>
      <c r="U7" s="157" t="s">
        <v>40</v>
      </c>
      <c r="V7" s="157" t="s">
        <v>41</v>
      </c>
      <c r="W7" s="157" t="s">
        <v>42</v>
      </c>
    </row>
    <row r="8" spans="1:23" ht="27.75" customHeight="1">
      <c r="A8" s="163"/>
      <c r="B8" s="163"/>
      <c r="C8" s="163"/>
      <c r="D8" s="145"/>
      <c r="E8" s="145"/>
      <c r="F8" s="145"/>
      <c r="G8" s="145"/>
      <c r="H8" s="135"/>
      <c r="I8" s="157"/>
      <c r="J8" s="157"/>
      <c r="K8" s="157"/>
      <c r="L8" s="167"/>
      <c r="M8" s="167"/>
      <c r="N8" s="167"/>
      <c r="O8" s="167"/>
      <c r="P8" s="167"/>
      <c r="Q8" s="157"/>
      <c r="R8" s="157"/>
      <c r="S8" s="157"/>
      <c r="T8" s="157"/>
      <c r="U8" s="157"/>
      <c r="V8" s="157"/>
      <c r="W8" s="157"/>
    </row>
    <row r="9" spans="1:23" ht="15" customHeight="1">
      <c r="A9" s="64">
        <v>1</v>
      </c>
      <c r="B9" s="64">
        <v>2</v>
      </c>
      <c r="C9" s="64">
        <v>3</v>
      </c>
      <c r="D9" s="64">
        <v>4</v>
      </c>
      <c r="E9" s="64">
        <v>5</v>
      </c>
      <c r="F9" s="64">
        <v>6</v>
      </c>
      <c r="G9" s="64">
        <v>7</v>
      </c>
      <c r="H9" s="64">
        <v>8</v>
      </c>
      <c r="I9" s="64">
        <v>9</v>
      </c>
      <c r="J9" s="64">
        <v>10</v>
      </c>
      <c r="K9" s="64">
        <v>11</v>
      </c>
      <c r="L9" s="64">
        <v>12</v>
      </c>
      <c r="M9" s="64">
        <v>13</v>
      </c>
      <c r="N9" s="64">
        <v>14</v>
      </c>
      <c r="O9" s="64">
        <v>15</v>
      </c>
      <c r="P9" s="64">
        <v>16</v>
      </c>
      <c r="Q9" s="64">
        <v>17</v>
      </c>
      <c r="R9" s="64">
        <v>18</v>
      </c>
      <c r="S9" s="64">
        <v>19</v>
      </c>
      <c r="T9" s="64">
        <v>20</v>
      </c>
      <c r="U9" s="64">
        <v>21</v>
      </c>
      <c r="V9" s="64">
        <v>22</v>
      </c>
      <c r="W9" s="64">
        <v>23</v>
      </c>
    </row>
    <row r="10" spans="1:23" ht="15" customHeight="1">
      <c r="A10" s="200" t="s">
        <v>253</v>
      </c>
      <c r="B10" s="199" t="s">
        <v>249</v>
      </c>
      <c r="C10" s="199" t="s">
        <v>250</v>
      </c>
      <c r="D10" s="200">
        <v>2160201</v>
      </c>
      <c r="E10" s="200" t="s">
        <v>187</v>
      </c>
      <c r="F10" s="200" t="s">
        <v>196</v>
      </c>
      <c r="G10" s="200" t="s">
        <v>197</v>
      </c>
      <c r="H10" s="210">
        <f>I10+R10</f>
        <v>75169</v>
      </c>
      <c r="I10" s="210">
        <f>L10</f>
        <v>75169</v>
      </c>
      <c r="J10" s="210"/>
      <c r="K10" s="210"/>
      <c r="L10" s="210">
        <v>75169</v>
      </c>
      <c r="M10" s="210"/>
      <c r="N10" s="210"/>
      <c r="O10" s="210"/>
      <c r="P10" s="210"/>
      <c r="Q10" s="210"/>
      <c r="R10" s="210"/>
      <c r="S10" s="210"/>
      <c r="T10" s="204"/>
      <c r="U10" s="204"/>
      <c r="V10" s="204"/>
      <c r="W10" s="204"/>
    </row>
    <row r="11" spans="1:23" ht="15" customHeight="1">
      <c r="A11" s="200" t="s">
        <v>253</v>
      </c>
      <c r="B11" s="199" t="s">
        <v>249</v>
      </c>
      <c r="C11" s="199" t="s">
        <v>250</v>
      </c>
      <c r="D11" s="200">
        <v>2160201</v>
      </c>
      <c r="E11" s="200" t="s">
        <v>187</v>
      </c>
      <c r="F11" s="200" t="s">
        <v>198</v>
      </c>
      <c r="G11" s="200" t="s">
        <v>199</v>
      </c>
      <c r="H11" s="210">
        <f t="shared" ref="H11:H38" si="0">I11+R11</f>
        <v>902028</v>
      </c>
      <c r="I11" s="210">
        <f t="shared" ref="I11:I38" si="1">L11</f>
        <v>902028</v>
      </c>
      <c r="J11" s="210"/>
      <c r="K11" s="210"/>
      <c r="L11" s="210">
        <v>902028</v>
      </c>
      <c r="M11" s="210"/>
      <c r="N11" s="210"/>
      <c r="O11" s="210"/>
      <c r="P11" s="210"/>
      <c r="Q11" s="210"/>
      <c r="R11" s="210"/>
      <c r="S11" s="210"/>
      <c r="T11" s="204"/>
      <c r="U11" s="204"/>
      <c r="V11" s="204"/>
      <c r="W11" s="204"/>
    </row>
    <row r="12" spans="1:23" ht="15" customHeight="1">
      <c r="A12" s="200" t="s">
        <v>253</v>
      </c>
      <c r="B12" s="199" t="s">
        <v>249</v>
      </c>
      <c r="C12" s="199" t="s">
        <v>250</v>
      </c>
      <c r="D12" s="200">
        <v>2160201</v>
      </c>
      <c r="E12" s="200" t="s">
        <v>187</v>
      </c>
      <c r="F12" s="200" t="s">
        <v>196</v>
      </c>
      <c r="G12" s="200" t="s">
        <v>197</v>
      </c>
      <c r="H12" s="210">
        <f t="shared" si="0"/>
        <v>4500</v>
      </c>
      <c r="I12" s="210">
        <f t="shared" si="1"/>
        <v>4500</v>
      </c>
      <c r="J12" s="210"/>
      <c r="K12" s="210"/>
      <c r="L12" s="210">
        <v>4500</v>
      </c>
      <c r="M12" s="210"/>
      <c r="N12" s="210"/>
      <c r="O12" s="210"/>
      <c r="P12" s="210"/>
      <c r="Q12" s="210"/>
      <c r="R12" s="210"/>
      <c r="S12" s="210"/>
      <c r="T12" s="204"/>
      <c r="U12" s="204"/>
      <c r="V12" s="204"/>
      <c r="W12" s="204"/>
    </row>
    <row r="13" spans="1:23" ht="15" customHeight="1">
      <c r="A13" s="200" t="s">
        <v>253</v>
      </c>
      <c r="B13" s="199" t="s">
        <v>251</v>
      </c>
      <c r="C13" s="199" t="s">
        <v>252</v>
      </c>
      <c r="D13" s="200">
        <v>2160201</v>
      </c>
      <c r="E13" s="200" t="s">
        <v>187</v>
      </c>
      <c r="F13" s="200" t="s">
        <v>196</v>
      </c>
      <c r="G13" s="200" t="s">
        <v>197</v>
      </c>
      <c r="H13" s="210">
        <f t="shared" si="0"/>
        <v>312720</v>
      </c>
      <c r="I13" s="210">
        <f t="shared" si="1"/>
        <v>312720</v>
      </c>
      <c r="J13" s="210"/>
      <c r="K13" s="210"/>
      <c r="L13" s="210">
        <v>312720</v>
      </c>
      <c r="M13" s="210"/>
      <c r="N13" s="210"/>
      <c r="O13" s="210"/>
      <c r="P13" s="210"/>
      <c r="Q13" s="210"/>
      <c r="R13" s="210"/>
      <c r="S13" s="210"/>
      <c r="T13" s="204"/>
      <c r="U13" s="204"/>
      <c r="V13" s="204"/>
      <c r="W13" s="204"/>
    </row>
    <row r="14" spans="1:23" ht="15" customHeight="1">
      <c r="A14" s="200" t="s">
        <v>253</v>
      </c>
      <c r="B14" s="199" t="s">
        <v>249</v>
      </c>
      <c r="C14" s="199" t="s">
        <v>250</v>
      </c>
      <c r="D14" s="200">
        <v>2160201</v>
      </c>
      <c r="E14" s="200" t="s">
        <v>187</v>
      </c>
      <c r="F14" s="200" t="s">
        <v>200</v>
      </c>
      <c r="G14" s="200" t="s">
        <v>201</v>
      </c>
      <c r="H14" s="210">
        <f t="shared" si="0"/>
        <v>1231920</v>
      </c>
      <c r="I14" s="210">
        <f t="shared" si="1"/>
        <v>1231920</v>
      </c>
      <c r="J14" s="210"/>
      <c r="K14" s="210"/>
      <c r="L14" s="210">
        <v>1231920</v>
      </c>
      <c r="M14" s="210"/>
      <c r="N14" s="210"/>
      <c r="O14" s="210"/>
      <c r="P14" s="210"/>
      <c r="Q14" s="210"/>
      <c r="R14" s="210"/>
      <c r="S14" s="210"/>
      <c r="T14" s="204"/>
      <c r="U14" s="204"/>
      <c r="V14" s="204"/>
      <c r="W14" s="204"/>
    </row>
    <row r="15" spans="1:23" ht="50.25" customHeight="1">
      <c r="A15" s="200" t="s">
        <v>253</v>
      </c>
      <c r="B15" s="199" t="s">
        <v>234</v>
      </c>
      <c r="C15" s="199" t="s">
        <v>235</v>
      </c>
      <c r="D15" s="200">
        <v>2080505</v>
      </c>
      <c r="E15" s="199" t="s">
        <v>188</v>
      </c>
      <c r="F15" s="200" t="s">
        <v>202</v>
      </c>
      <c r="G15" s="200" t="s">
        <v>203</v>
      </c>
      <c r="H15" s="210">
        <f t="shared" si="0"/>
        <v>361854</v>
      </c>
      <c r="I15" s="210">
        <f t="shared" si="1"/>
        <v>361854</v>
      </c>
      <c r="J15" s="210"/>
      <c r="K15" s="210"/>
      <c r="L15" s="210">
        <v>361854</v>
      </c>
      <c r="M15" s="210"/>
      <c r="N15" s="210"/>
      <c r="O15" s="210"/>
      <c r="P15" s="210"/>
      <c r="Q15" s="210"/>
      <c r="R15" s="210"/>
      <c r="S15" s="210"/>
      <c r="T15" s="204"/>
      <c r="U15" s="204"/>
      <c r="V15" s="204"/>
      <c r="W15" s="204"/>
    </row>
    <row r="16" spans="1:23" ht="50.25" customHeight="1">
      <c r="A16" s="200" t="s">
        <v>253</v>
      </c>
      <c r="B16" s="199" t="s">
        <v>234</v>
      </c>
      <c r="C16" s="199" t="s">
        <v>235</v>
      </c>
      <c r="D16" s="200">
        <v>2080506</v>
      </c>
      <c r="E16" s="199" t="s">
        <v>189</v>
      </c>
      <c r="F16" s="200" t="s">
        <v>204</v>
      </c>
      <c r="G16" s="200" t="s">
        <v>205</v>
      </c>
      <c r="H16" s="210">
        <f t="shared" si="0"/>
        <v>246776</v>
      </c>
      <c r="I16" s="210">
        <f t="shared" si="1"/>
        <v>246776</v>
      </c>
      <c r="J16" s="210"/>
      <c r="K16" s="210"/>
      <c r="L16" s="210">
        <v>246776</v>
      </c>
      <c r="M16" s="210"/>
      <c r="N16" s="210"/>
      <c r="O16" s="210"/>
      <c r="P16" s="210"/>
      <c r="Q16" s="210"/>
      <c r="R16" s="210"/>
      <c r="S16" s="210"/>
      <c r="T16" s="204"/>
      <c r="U16" s="204"/>
      <c r="V16" s="204"/>
      <c r="W16" s="204"/>
    </row>
    <row r="17" spans="1:23" ht="50.25" customHeight="1">
      <c r="A17" s="200" t="s">
        <v>253</v>
      </c>
      <c r="B17" s="199" t="s">
        <v>234</v>
      </c>
      <c r="C17" s="199" t="s">
        <v>235</v>
      </c>
      <c r="D17" s="200">
        <v>2101101</v>
      </c>
      <c r="E17" s="199" t="s">
        <v>190</v>
      </c>
      <c r="F17" s="200" t="s">
        <v>206</v>
      </c>
      <c r="G17" s="200" t="s">
        <v>207</v>
      </c>
      <c r="H17" s="210">
        <f t="shared" si="0"/>
        <v>151722</v>
      </c>
      <c r="I17" s="210">
        <f t="shared" si="1"/>
        <v>151722</v>
      </c>
      <c r="J17" s="210"/>
      <c r="K17" s="210"/>
      <c r="L17" s="210">
        <v>151722</v>
      </c>
      <c r="M17" s="210"/>
      <c r="N17" s="210"/>
      <c r="O17" s="210"/>
      <c r="P17" s="210"/>
      <c r="Q17" s="210"/>
      <c r="R17" s="210"/>
      <c r="S17" s="210"/>
      <c r="T17" s="204"/>
      <c r="U17" s="204"/>
      <c r="V17" s="204"/>
      <c r="W17" s="204"/>
    </row>
    <row r="18" spans="1:23" ht="50.25" customHeight="1">
      <c r="A18" s="200" t="s">
        <v>253</v>
      </c>
      <c r="B18" s="199" t="s">
        <v>234</v>
      </c>
      <c r="C18" s="199" t="s">
        <v>235</v>
      </c>
      <c r="D18" s="200">
        <v>2101103</v>
      </c>
      <c r="E18" s="199" t="s">
        <v>191</v>
      </c>
      <c r="F18" s="200" t="s">
        <v>208</v>
      </c>
      <c r="G18" s="200" t="s">
        <v>209</v>
      </c>
      <c r="H18" s="210">
        <f t="shared" si="0"/>
        <v>96030</v>
      </c>
      <c r="I18" s="210">
        <f t="shared" si="1"/>
        <v>96030</v>
      </c>
      <c r="J18" s="210"/>
      <c r="K18" s="210"/>
      <c r="L18" s="210">
        <v>96030</v>
      </c>
      <c r="M18" s="210"/>
      <c r="N18" s="210"/>
      <c r="O18" s="210"/>
      <c r="P18" s="210"/>
      <c r="Q18" s="210"/>
      <c r="R18" s="210"/>
      <c r="S18" s="210"/>
      <c r="T18" s="204"/>
      <c r="U18" s="204"/>
      <c r="V18" s="204"/>
      <c r="W18" s="204"/>
    </row>
    <row r="19" spans="1:23" ht="50.25" customHeight="1">
      <c r="A19" s="200" t="s">
        <v>253</v>
      </c>
      <c r="B19" s="199" t="s">
        <v>234</v>
      </c>
      <c r="C19" s="199" t="s">
        <v>235</v>
      </c>
      <c r="D19" s="200">
        <v>2101103</v>
      </c>
      <c r="E19" s="199" t="s">
        <v>191</v>
      </c>
      <c r="F19" s="200" t="s">
        <v>208</v>
      </c>
      <c r="G19" s="200" t="s">
        <v>209</v>
      </c>
      <c r="H19" s="210">
        <f t="shared" si="0"/>
        <v>63510</v>
      </c>
      <c r="I19" s="210">
        <f t="shared" si="1"/>
        <v>63510</v>
      </c>
      <c r="J19" s="210"/>
      <c r="K19" s="210"/>
      <c r="L19" s="210">
        <v>63510</v>
      </c>
      <c r="M19" s="210"/>
      <c r="N19" s="210"/>
      <c r="O19" s="210"/>
      <c r="P19" s="210"/>
      <c r="Q19" s="210"/>
      <c r="R19" s="210"/>
      <c r="S19" s="210"/>
      <c r="T19" s="204"/>
      <c r="U19" s="204"/>
      <c r="V19" s="204"/>
      <c r="W19" s="204"/>
    </row>
    <row r="20" spans="1:23" ht="50.25" customHeight="1">
      <c r="A20" s="200" t="s">
        <v>253</v>
      </c>
      <c r="B20" s="199" t="s">
        <v>234</v>
      </c>
      <c r="C20" s="199" t="s">
        <v>235</v>
      </c>
      <c r="D20" s="200">
        <v>2101199</v>
      </c>
      <c r="E20" s="199" t="s">
        <v>192</v>
      </c>
      <c r="F20" s="200" t="s">
        <v>210</v>
      </c>
      <c r="G20" s="200" t="s">
        <v>211</v>
      </c>
      <c r="H20" s="210">
        <f t="shared" si="0"/>
        <v>4518</v>
      </c>
      <c r="I20" s="210">
        <f t="shared" si="1"/>
        <v>4518</v>
      </c>
      <c r="J20" s="210"/>
      <c r="K20" s="210"/>
      <c r="L20" s="210">
        <v>4518</v>
      </c>
      <c r="M20" s="210"/>
      <c r="N20" s="210"/>
      <c r="O20" s="210"/>
      <c r="P20" s="210"/>
      <c r="Q20" s="210"/>
      <c r="R20" s="210"/>
      <c r="S20" s="210"/>
      <c r="T20" s="204"/>
      <c r="U20" s="204"/>
      <c r="V20" s="204"/>
      <c r="W20" s="204"/>
    </row>
    <row r="21" spans="1:23" ht="50.25" customHeight="1">
      <c r="A21" s="200" t="s">
        <v>253</v>
      </c>
      <c r="B21" s="199" t="s">
        <v>234</v>
      </c>
      <c r="C21" s="199" t="s">
        <v>235</v>
      </c>
      <c r="D21" s="200">
        <v>2101199</v>
      </c>
      <c r="E21" s="199" t="s">
        <v>192</v>
      </c>
      <c r="F21" s="200" t="s">
        <v>210</v>
      </c>
      <c r="G21" s="200" t="s">
        <v>211</v>
      </c>
      <c r="H21" s="210">
        <f t="shared" si="0"/>
        <v>7755</v>
      </c>
      <c r="I21" s="210">
        <f t="shared" si="1"/>
        <v>7755</v>
      </c>
      <c r="J21" s="210"/>
      <c r="K21" s="210"/>
      <c r="L21" s="210">
        <v>7755</v>
      </c>
      <c r="M21" s="210"/>
      <c r="N21" s="210"/>
      <c r="O21" s="210"/>
      <c r="P21" s="210"/>
      <c r="Q21" s="210"/>
      <c r="R21" s="210"/>
      <c r="S21" s="210"/>
      <c r="T21" s="204"/>
      <c r="U21" s="204"/>
      <c r="V21" s="204"/>
      <c r="W21" s="204"/>
    </row>
    <row r="22" spans="1:23" ht="50.25" customHeight="1">
      <c r="A22" s="200" t="s">
        <v>253</v>
      </c>
      <c r="B22" s="199" t="s">
        <v>234</v>
      </c>
      <c r="C22" s="199" t="s">
        <v>235</v>
      </c>
      <c r="D22" s="200">
        <v>2101199</v>
      </c>
      <c r="E22" s="199" t="s">
        <v>192</v>
      </c>
      <c r="F22" s="200" t="s">
        <v>210</v>
      </c>
      <c r="G22" s="200" t="s">
        <v>211</v>
      </c>
      <c r="H22" s="210">
        <f t="shared" si="0"/>
        <v>9306</v>
      </c>
      <c r="I22" s="210">
        <f t="shared" si="1"/>
        <v>9306</v>
      </c>
      <c r="J22" s="210"/>
      <c r="K22" s="210"/>
      <c r="L22" s="210">
        <v>9306</v>
      </c>
      <c r="M22" s="210"/>
      <c r="N22" s="210"/>
      <c r="O22" s="210"/>
      <c r="P22" s="210"/>
      <c r="Q22" s="210"/>
      <c r="R22" s="210"/>
      <c r="S22" s="210"/>
      <c r="T22" s="204"/>
      <c r="U22" s="204"/>
      <c r="V22" s="204"/>
      <c r="W22" s="204"/>
    </row>
    <row r="23" spans="1:23" ht="50.25" customHeight="1">
      <c r="A23" s="200" t="s">
        <v>253</v>
      </c>
      <c r="B23" s="199" t="s">
        <v>234</v>
      </c>
      <c r="C23" s="199" t="s">
        <v>235</v>
      </c>
      <c r="D23" s="200">
        <v>2160201</v>
      </c>
      <c r="E23" s="199" t="s">
        <v>187</v>
      </c>
      <c r="F23" s="200" t="s">
        <v>210</v>
      </c>
      <c r="G23" s="200" t="s">
        <v>211</v>
      </c>
      <c r="H23" s="210">
        <f t="shared" si="0"/>
        <v>3635</v>
      </c>
      <c r="I23" s="210">
        <f t="shared" si="1"/>
        <v>3635</v>
      </c>
      <c r="J23" s="210"/>
      <c r="K23" s="210"/>
      <c r="L23" s="210">
        <v>3635</v>
      </c>
      <c r="M23" s="210"/>
      <c r="N23" s="210"/>
      <c r="O23" s="210"/>
      <c r="P23" s="210"/>
      <c r="Q23" s="210"/>
      <c r="R23" s="210"/>
      <c r="S23" s="210"/>
      <c r="T23" s="204"/>
      <c r="U23" s="204"/>
      <c r="V23" s="204"/>
      <c r="W23" s="204"/>
    </row>
    <row r="24" spans="1:23" ht="50.25" customHeight="1">
      <c r="A24" s="200" t="s">
        <v>253</v>
      </c>
      <c r="B24" s="199" t="s">
        <v>236</v>
      </c>
      <c r="C24" s="199" t="s">
        <v>186</v>
      </c>
      <c r="D24" s="200">
        <v>2210201</v>
      </c>
      <c r="E24" s="199" t="s">
        <v>193</v>
      </c>
      <c r="F24" s="200" t="s">
        <v>212</v>
      </c>
      <c r="G24" s="200" t="s">
        <v>186</v>
      </c>
      <c r="H24" s="210">
        <f t="shared" si="0"/>
        <v>286254</v>
      </c>
      <c r="I24" s="210">
        <f t="shared" si="1"/>
        <v>286254</v>
      </c>
      <c r="J24" s="210"/>
      <c r="K24" s="210"/>
      <c r="L24" s="210">
        <v>286254</v>
      </c>
      <c r="M24" s="210"/>
      <c r="N24" s="210"/>
      <c r="O24" s="210"/>
      <c r="P24" s="210"/>
      <c r="Q24" s="210"/>
      <c r="R24" s="210"/>
      <c r="S24" s="210"/>
      <c r="T24" s="204"/>
      <c r="U24" s="204"/>
      <c r="V24" s="204"/>
      <c r="W24" s="204"/>
    </row>
    <row r="25" spans="1:23" ht="50.25" customHeight="1">
      <c r="A25" s="200" t="s">
        <v>253</v>
      </c>
      <c r="B25" s="199" t="s">
        <v>237</v>
      </c>
      <c r="C25" s="199" t="s">
        <v>238</v>
      </c>
      <c r="D25" s="200">
        <v>2080501</v>
      </c>
      <c r="E25" s="199" t="s">
        <v>194</v>
      </c>
      <c r="F25" s="200" t="s">
        <v>213</v>
      </c>
      <c r="G25" s="200" t="s">
        <v>214</v>
      </c>
      <c r="H25" s="210">
        <f t="shared" si="0"/>
        <v>216000</v>
      </c>
      <c r="I25" s="210">
        <f t="shared" si="1"/>
        <v>216000</v>
      </c>
      <c r="J25" s="210"/>
      <c r="K25" s="210"/>
      <c r="L25" s="210">
        <v>216000</v>
      </c>
      <c r="M25" s="210"/>
      <c r="N25" s="210"/>
      <c r="O25" s="210"/>
      <c r="P25" s="210"/>
      <c r="Q25" s="210"/>
      <c r="R25" s="210"/>
      <c r="S25" s="210"/>
      <c r="T25" s="204"/>
      <c r="U25" s="204"/>
      <c r="V25" s="204"/>
      <c r="W25" s="204"/>
    </row>
    <row r="26" spans="1:23" ht="50.25" customHeight="1">
      <c r="A26" s="200" t="s">
        <v>253</v>
      </c>
      <c r="B26" s="199" t="s">
        <v>239</v>
      </c>
      <c r="C26" s="199" t="s">
        <v>240</v>
      </c>
      <c r="D26" s="200">
        <v>2080801</v>
      </c>
      <c r="E26" s="199" t="s">
        <v>195</v>
      </c>
      <c r="F26" s="200" t="s">
        <v>213</v>
      </c>
      <c r="G26" s="200" t="s">
        <v>214</v>
      </c>
      <c r="H26" s="210">
        <f t="shared" si="0"/>
        <v>85752</v>
      </c>
      <c r="I26" s="210">
        <f t="shared" si="1"/>
        <v>85752</v>
      </c>
      <c r="J26" s="210"/>
      <c r="K26" s="210"/>
      <c r="L26" s="210">
        <v>85752</v>
      </c>
      <c r="M26" s="210"/>
      <c r="N26" s="210"/>
      <c r="O26" s="210"/>
      <c r="P26" s="210"/>
      <c r="Q26" s="210"/>
      <c r="R26" s="210"/>
      <c r="S26" s="210"/>
      <c r="T26" s="204"/>
      <c r="U26" s="204"/>
      <c r="V26" s="204"/>
      <c r="W26" s="204"/>
    </row>
    <row r="27" spans="1:23" ht="15" customHeight="1">
      <c r="A27" s="200" t="s">
        <v>253</v>
      </c>
      <c r="B27" s="199" t="s">
        <v>241</v>
      </c>
      <c r="C27" s="199" t="s">
        <v>87</v>
      </c>
      <c r="D27" s="200">
        <v>2160201</v>
      </c>
      <c r="E27" s="200" t="s">
        <v>187</v>
      </c>
      <c r="F27" s="200" t="s">
        <v>215</v>
      </c>
      <c r="G27" s="200" t="s">
        <v>87</v>
      </c>
      <c r="H27" s="210">
        <f t="shared" si="0"/>
        <v>7200</v>
      </c>
      <c r="I27" s="210">
        <f t="shared" si="1"/>
        <v>7200</v>
      </c>
      <c r="J27" s="210"/>
      <c r="K27" s="210"/>
      <c r="L27" s="210">
        <v>7200</v>
      </c>
      <c r="M27" s="210"/>
      <c r="N27" s="210"/>
      <c r="O27" s="210"/>
      <c r="P27" s="210"/>
      <c r="Q27" s="210"/>
      <c r="R27" s="210"/>
      <c r="S27" s="210"/>
      <c r="T27" s="204"/>
      <c r="U27" s="204"/>
      <c r="V27" s="204"/>
      <c r="W27" s="204"/>
    </row>
    <row r="28" spans="1:23" ht="15" customHeight="1">
      <c r="A28" s="200" t="s">
        <v>253</v>
      </c>
      <c r="B28" s="199" t="s">
        <v>242</v>
      </c>
      <c r="C28" s="199" t="s">
        <v>243</v>
      </c>
      <c r="D28" s="200">
        <v>2160201</v>
      </c>
      <c r="E28" s="200" t="s">
        <v>187</v>
      </c>
      <c r="F28" s="200" t="s">
        <v>216</v>
      </c>
      <c r="G28" s="200" t="s">
        <v>217</v>
      </c>
      <c r="H28" s="210">
        <f t="shared" si="0"/>
        <v>177600</v>
      </c>
      <c r="I28" s="210">
        <f t="shared" si="1"/>
        <v>177600</v>
      </c>
      <c r="J28" s="210"/>
      <c r="K28" s="210"/>
      <c r="L28" s="210">
        <v>177600</v>
      </c>
      <c r="M28" s="210"/>
      <c r="N28" s="210"/>
      <c r="O28" s="210"/>
      <c r="P28" s="210"/>
      <c r="Q28" s="210"/>
      <c r="R28" s="210"/>
      <c r="S28" s="210"/>
      <c r="T28" s="204"/>
      <c r="U28" s="204"/>
      <c r="V28" s="204"/>
      <c r="W28" s="204"/>
    </row>
    <row r="29" spans="1:23" ht="15" customHeight="1">
      <c r="A29" s="200" t="s">
        <v>253</v>
      </c>
      <c r="B29" s="199" t="s">
        <v>244</v>
      </c>
      <c r="C29" s="199" t="s">
        <v>219</v>
      </c>
      <c r="D29" s="200">
        <v>2160201</v>
      </c>
      <c r="E29" s="200" t="s">
        <v>187</v>
      </c>
      <c r="F29" s="200" t="s">
        <v>218</v>
      </c>
      <c r="G29" s="200" t="s">
        <v>219</v>
      </c>
      <c r="H29" s="210">
        <f t="shared" si="0"/>
        <v>20880</v>
      </c>
      <c r="I29" s="210">
        <f t="shared" si="1"/>
        <v>20880</v>
      </c>
      <c r="J29" s="210"/>
      <c r="K29" s="210"/>
      <c r="L29" s="210">
        <v>20880</v>
      </c>
      <c r="M29" s="210"/>
      <c r="N29" s="210"/>
      <c r="O29" s="210"/>
      <c r="P29" s="210"/>
      <c r="Q29" s="210"/>
      <c r="R29" s="210"/>
      <c r="S29" s="210"/>
      <c r="T29" s="204"/>
      <c r="U29" s="204"/>
      <c r="V29" s="204"/>
      <c r="W29" s="204"/>
    </row>
    <row r="30" spans="1:23" ht="15" customHeight="1">
      <c r="A30" s="200" t="s">
        <v>253</v>
      </c>
      <c r="B30" s="199" t="s">
        <v>245</v>
      </c>
      <c r="C30" s="199" t="s">
        <v>246</v>
      </c>
      <c r="D30" s="200">
        <v>2160201</v>
      </c>
      <c r="E30" s="200" t="s">
        <v>187</v>
      </c>
      <c r="F30" s="200" t="s">
        <v>220</v>
      </c>
      <c r="G30" s="200" t="s">
        <v>221</v>
      </c>
      <c r="H30" s="210">
        <f t="shared" si="0"/>
        <v>3000</v>
      </c>
      <c r="I30" s="210">
        <f t="shared" si="1"/>
        <v>3000</v>
      </c>
      <c r="J30" s="210"/>
      <c r="K30" s="210"/>
      <c r="L30" s="210">
        <v>3000</v>
      </c>
      <c r="M30" s="210"/>
      <c r="N30" s="210"/>
      <c r="O30" s="210"/>
      <c r="P30" s="210"/>
      <c r="Q30" s="210"/>
      <c r="R30" s="210"/>
      <c r="S30" s="210"/>
      <c r="T30" s="204"/>
      <c r="U30" s="204"/>
      <c r="V30" s="204"/>
      <c r="W30" s="204"/>
    </row>
    <row r="31" spans="1:23" ht="15" customHeight="1">
      <c r="A31" s="200" t="s">
        <v>253</v>
      </c>
      <c r="B31" s="199" t="s">
        <v>245</v>
      </c>
      <c r="C31" s="199" t="s">
        <v>246</v>
      </c>
      <c r="D31" s="200">
        <v>2160201</v>
      </c>
      <c r="E31" s="200" t="s">
        <v>187</v>
      </c>
      <c r="F31" s="200" t="s">
        <v>222</v>
      </c>
      <c r="G31" s="200" t="s">
        <v>223</v>
      </c>
      <c r="H31" s="210">
        <f t="shared" si="0"/>
        <v>5400</v>
      </c>
      <c r="I31" s="210">
        <f t="shared" si="1"/>
        <v>5400</v>
      </c>
      <c r="J31" s="210"/>
      <c r="K31" s="210"/>
      <c r="L31" s="210">
        <v>5400</v>
      </c>
      <c r="M31" s="210"/>
      <c r="N31" s="210"/>
      <c r="O31" s="210"/>
      <c r="P31" s="210"/>
      <c r="Q31" s="210"/>
      <c r="R31" s="210"/>
      <c r="S31" s="210"/>
      <c r="T31" s="204"/>
      <c r="U31" s="204"/>
      <c r="V31" s="204"/>
      <c r="W31" s="204"/>
    </row>
    <row r="32" spans="1:23" ht="15" customHeight="1">
      <c r="A32" s="200" t="s">
        <v>253</v>
      </c>
      <c r="B32" s="199" t="s">
        <v>245</v>
      </c>
      <c r="C32" s="199" t="s">
        <v>246</v>
      </c>
      <c r="D32" s="200">
        <v>2160201</v>
      </c>
      <c r="E32" s="200" t="s">
        <v>187</v>
      </c>
      <c r="F32" s="200" t="s">
        <v>216</v>
      </c>
      <c r="G32" s="200" t="s">
        <v>217</v>
      </c>
      <c r="H32" s="210">
        <f t="shared" si="0"/>
        <v>17760</v>
      </c>
      <c r="I32" s="210">
        <f t="shared" si="1"/>
        <v>17760</v>
      </c>
      <c r="J32" s="210"/>
      <c r="K32" s="210"/>
      <c r="L32" s="210">
        <v>17760</v>
      </c>
      <c r="M32" s="210"/>
      <c r="N32" s="210"/>
      <c r="O32" s="210"/>
      <c r="P32" s="210"/>
      <c r="Q32" s="210"/>
      <c r="R32" s="210"/>
      <c r="S32" s="210"/>
      <c r="T32" s="204"/>
      <c r="U32" s="204"/>
      <c r="V32" s="204"/>
      <c r="W32" s="204"/>
    </row>
    <row r="33" spans="1:23" ht="15" customHeight="1">
      <c r="A33" s="200" t="s">
        <v>253</v>
      </c>
      <c r="B33" s="199" t="s">
        <v>245</v>
      </c>
      <c r="C33" s="199" t="s">
        <v>246</v>
      </c>
      <c r="D33" s="200">
        <v>2160201</v>
      </c>
      <c r="E33" s="200" t="s">
        <v>187</v>
      </c>
      <c r="F33" s="200" t="s">
        <v>224</v>
      </c>
      <c r="G33" s="200" t="s">
        <v>225</v>
      </c>
      <c r="H33" s="210">
        <f t="shared" si="0"/>
        <v>3600</v>
      </c>
      <c r="I33" s="210">
        <f t="shared" si="1"/>
        <v>3600</v>
      </c>
      <c r="J33" s="210"/>
      <c r="K33" s="210"/>
      <c r="L33" s="210">
        <v>3600</v>
      </c>
      <c r="M33" s="210"/>
      <c r="N33" s="210"/>
      <c r="O33" s="210"/>
      <c r="P33" s="210"/>
      <c r="Q33" s="210"/>
      <c r="R33" s="210"/>
      <c r="S33" s="210"/>
      <c r="T33" s="204"/>
      <c r="U33" s="204"/>
      <c r="V33" s="204"/>
      <c r="W33" s="204"/>
    </row>
    <row r="34" spans="1:23" ht="15" customHeight="1">
      <c r="A34" s="200" t="s">
        <v>253</v>
      </c>
      <c r="B34" s="199" t="s">
        <v>245</v>
      </c>
      <c r="C34" s="199" t="s">
        <v>246</v>
      </c>
      <c r="D34" s="200">
        <v>2160201</v>
      </c>
      <c r="E34" s="200" t="s">
        <v>187</v>
      </c>
      <c r="F34" s="200" t="s">
        <v>226</v>
      </c>
      <c r="G34" s="200" t="s">
        <v>227</v>
      </c>
      <c r="H34" s="210">
        <f t="shared" si="0"/>
        <v>3600</v>
      </c>
      <c r="I34" s="210">
        <f t="shared" si="1"/>
        <v>3600</v>
      </c>
      <c r="J34" s="210"/>
      <c r="K34" s="210"/>
      <c r="L34" s="210">
        <v>3600</v>
      </c>
      <c r="M34" s="210"/>
      <c r="N34" s="210"/>
      <c r="O34" s="210"/>
      <c r="P34" s="210"/>
      <c r="Q34" s="210"/>
      <c r="R34" s="210"/>
      <c r="S34" s="210"/>
      <c r="T34" s="204"/>
      <c r="U34" s="204"/>
      <c r="V34" s="204"/>
      <c r="W34" s="204"/>
    </row>
    <row r="35" spans="1:23" ht="15" customHeight="1">
      <c r="A35" s="200" t="s">
        <v>253</v>
      </c>
      <c r="B35" s="199" t="s">
        <v>245</v>
      </c>
      <c r="C35" s="199" t="s">
        <v>246</v>
      </c>
      <c r="D35" s="200">
        <v>2160201</v>
      </c>
      <c r="E35" s="200" t="s">
        <v>187</v>
      </c>
      <c r="F35" s="200" t="s">
        <v>228</v>
      </c>
      <c r="G35" s="200" t="s">
        <v>229</v>
      </c>
      <c r="H35" s="210">
        <f t="shared" si="0"/>
        <v>54000</v>
      </c>
      <c r="I35" s="210">
        <f t="shared" si="1"/>
        <v>54000</v>
      </c>
      <c r="J35" s="210"/>
      <c r="K35" s="210"/>
      <c r="L35" s="210">
        <v>54000</v>
      </c>
      <c r="M35" s="210"/>
      <c r="N35" s="210"/>
      <c r="O35" s="210"/>
      <c r="P35" s="210"/>
      <c r="Q35" s="210"/>
      <c r="R35" s="210"/>
      <c r="S35" s="210"/>
      <c r="T35" s="204"/>
      <c r="U35" s="204"/>
      <c r="V35" s="204"/>
      <c r="W35" s="204"/>
    </row>
    <row r="36" spans="1:23" ht="15" customHeight="1">
      <c r="A36" s="200" t="s">
        <v>253</v>
      </c>
      <c r="B36" s="199" t="s">
        <v>245</v>
      </c>
      <c r="C36" s="199" t="s">
        <v>246</v>
      </c>
      <c r="D36" s="200">
        <v>2160201</v>
      </c>
      <c r="E36" s="200" t="s">
        <v>187</v>
      </c>
      <c r="F36" s="200" t="s">
        <v>230</v>
      </c>
      <c r="G36" s="200" t="s">
        <v>231</v>
      </c>
      <c r="H36" s="210">
        <f t="shared" si="0"/>
        <v>12600</v>
      </c>
      <c r="I36" s="210">
        <f t="shared" si="1"/>
        <v>12600</v>
      </c>
      <c r="J36" s="210"/>
      <c r="K36" s="210"/>
      <c r="L36" s="210">
        <v>12600</v>
      </c>
      <c r="M36" s="210"/>
      <c r="N36" s="210"/>
      <c r="O36" s="210"/>
      <c r="P36" s="210"/>
      <c r="Q36" s="210"/>
      <c r="R36" s="210"/>
      <c r="S36" s="210"/>
      <c r="T36" s="204"/>
      <c r="U36" s="204"/>
      <c r="V36" s="204"/>
      <c r="W36" s="204"/>
    </row>
    <row r="37" spans="1:23" ht="15" customHeight="1">
      <c r="A37" s="200" t="s">
        <v>253</v>
      </c>
      <c r="B37" s="199" t="s">
        <v>245</v>
      </c>
      <c r="C37" s="199" t="s">
        <v>246</v>
      </c>
      <c r="D37" s="200">
        <v>2160201</v>
      </c>
      <c r="E37" s="200" t="s">
        <v>187</v>
      </c>
      <c r="F37" s="200" t="s">
        <v>220</v>
      </c>
      <c r="G37" s="200" t="s">
        <v>221</v>
      </c>
      <c r="H37" s="210">
        <f t="shared" si="0"/>
        <v>24000</v>
      </c>
      <c r="I37" s="210">
        <f t="shared" si="1"/>
        <v>24000</v>
      </c>
      <c r="J37" s="210"/>
      <c r="K37" s="210"/>
      <c r="L37" s="210">
        <v>24000</v>
      </c>
      <c r="M37" s="210"/>
      <c r="N37" s="210"/>
      <c r="O37" s="210"/>
      <c r="P37" s="210"/>
      <c r="Q37" s="210"/>
      <c r="R37" s="210"/>
      <c r="S37" s="210"/>
      <c r="T37" s="204"/>
      <c r="U37" s="204"/>
      <c r="V37" s="204"/>
      <c r="W37" s="204"/>
    </row>
    <row r="38" spans="1:23" ht="15" customHeight="1">
      <c r="A38" s="200" t="s">
        <v>253</v>
      </c>
      <c r="B38" s="199" t="s">
        <v>245</v>
      </c>
      <c r="C38" s="199" t="s">
        <v>246</v>
      </c>
      <c r="D38" s="200">
        <v>2160201</v>
      </c>
      <c r="E38" s="200" t="s">
        <v>187</v>
      </c>
      <c r="F38" s="200" t="s">
        <v>232</v>
      </c>
      <c r="G38" s="200" t="s">
        <v>233</v>
      </c>
      <c r="H38" s="210">
        <f t="shared" si="0"/>
        <v>26100</v>
      </c>
      <c r="I38" s="210">
        <f t="shared" si="1"/>
        <v>26100</v>
      </c>
      <c r="J38" s="210"/>
      <c r="K38" s="210"/>
      <c r="L38" s="210">
        <v>26100</v>
      </c>
      <c r="M38" s="210"/>
      <c r="N38" s="210"/>
      <c r="O38" s="210"/>
      <c r="P38" s="210"/>
      <c r="Q38" s="210"/>
      <c r="R38" s="210"/>
      <c r="S38" s="210"/>
      <c r="T38" s="204"/>
      <c r="U38" s="204"/>
      <c r="V38" s="204"/>
      <c r="W38" s="204"/>
    </row>
    <row r="39" spans="1:23" ht="18.75" customHeight="1">
      <c r="A39" s="158" t="s">
        <v>58</v>
      </c>
      <c r="B39" s="159"/>
      <c r="C39" s="159"/>
      <c r="D39" s="159"/>
      <c r="E39" s="159"/>
      <c r="F39" s="159"/>
      <c r="G39" s="160"/>
      <c r="H39" s="210">
        <f>SUM(H10:H38)</f>
        <v>4415189</v>
      </c>
      <c r="I39" s="210">
        <f>SUM(I10:I38)</f>
        <v>4415189</v>
      </c>
      <c r="J39" s="210"/>
      <c r="K39" s="210"/>
      <c r="L39" s="210">
        <f>SUM(L10:L38)</f>
        <v>4415189</v>
      </c>
      <c r="M39" s="210"/>
      <c r="N39" s="210"/>
      <c r="O39" s="210"/>
      <c r="P39" s="210"/>
      <c r="Q39" s="210"/>
      <c r="R39" s="210">
        <f>SUM(R10:R38)</f>
        <v>0</v>
      </c>
      <c r="S39" s="210">
        <f>SUM(S10:S38)</f>
        <v>0</v>
      </c>
      <c r="T39" s="204"/>
      <c r="U39" s="204"/>
      <c r="V39" s="204"/>
      <c r="W39" s="204"/>
    </row>
  </sheetData>
  <mergeCells count="30">
    <mergeCell ref="A3:W3"/>
    <mergeCell ref="A4:G4"/>
    <mergeCell ref="H5:W5"/>
    <mergeCell ref="I6:M6"/>
    <mergeCell ref="N6:P6"/>
    <mergeCell ref="R6:W6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A39:G39"/>
    <mergeCell ref="A5:A8"/>
    <mergeCell ref="B5:B8"/>
    <mergeCell ref="C5:C8"/>
    <mergeCell ref="D5:D8"/>
    <mergeCell ref="E5:E8"/>
    <mergeCell ref="F5:F8"/>
    <mergeCell ref="G5:G8"/>
    <mergeCell ref="W7:W8"/>
    <mergeCell ref="R7:R8"/>
    <mergeCell ref="S7:S8"/>
    <mergeCell ref="T7:T8"/>
    <mergeCell ref="U7:U8"/>
    <mergeCell ref="V7:V8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3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9.125" defaultRowHeight="14.25" customHeight="1"/>
  <cols>
    <col min="1" max="1" width="16.875" customWidth="1"/>
    <col min="2" max="2" width="25.125" customWidth="1"/>
    <col min="3" max="3" width="24" customWidth="1"/>
    <col min="4" max="4" width="31.75" customWidth="1"/>
    <col min="5" max="5" width="15.625" customWidth="1"/>
    <col min="6" max="6" width="19.75" customWidth="1"/>
    <col min="7" max="7" width="14.875" customWidth="1"/>
    <col min="8" max="8" width="19.75" customWidth="1"/>
    <col min="9" max="16" width="14.125" customWidth="1"/>
    <col min="17" max="17" width="13.625" customWidth="1"/>
    <col min="18" max="23" width="15.12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E2" s="2"/>
      <c r="F2" s="2"/>
      <c r="G2" s="2"/>
      <c r="H2" s="2"/>
      <c r="U2" s="63"/>
      <c r="W2" s="32" t="s">
        <v>107</v>
      </c>
    </row>
    <row r="3" spans="1:23" ht="27.75" customHeight="1">
      <c r="A3" s="124" t="s">
        <v>108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</row>
    <row r="4" spans="1:23" ht="13.5" customHeight="1">
      <c r="A4" s="143" t="str">
        <f>'部门财务收支预算总表01-1'!A4:B4</f>
        <v>单位名称：石林彝族自治县供销合作社联合社</v>
      </c>
      <c r="B4" s="169" t="str">
        <f t="shared" ref="B4" si="0">"单位名称："&amp;"绩效评价中心"</f>
        <v>单位名称：绩效评价中心</v>
      </c>
      <c r="C4" s="169"/>
      <c r="D4" s="169"/>
      <c r="E4" s="169"/>
      <c r="F4" s="169"/>
      <c r="G4" s="169"/>
      <c r="H4" s="169"/>
      <c r="I4" s="169"/>
      <c r="J4" s="4"/>
      <c r="K4" s="4"/>
      <c r="L4" s="4"/>
      <c r="M4" s="4"/>
      <c r="N4" s="4"/>
      <c r="O4" s="4"/>
      <c r="P4" s="4"/>
      <c r="Q4" s="4"/>
      <c r="U4" s="63"/>
      <c r="W4" s="61" t="s">
        <v>83</v>
      </c>
    </row>
    <row r="5" spans="1:23" ht="21.75" customHeight="1">
      <c r="A5" s="161" t="s">
        <v>109</v>
      </c>
      <c r="B5" s="161" t="s">
        <v>93</v>
      </c>
      <c r="C5" s="161" t="s">
        <v>94</v>
      </c>
      <c r="D5" s="161" t="s">
        <v>110</v>
      </c>
      <c r="E5" s="140" t="s">
        <v>95</v>
      </c>
      <c r="F5" s="140" t="s">
        <v>96</v>
      </c>
      <c r="G5" s="140" t="s">
        <v>97</v>
      </c>
      <c r="H5" s="140" t="s">
        <v>98</v>
      </c>
      <c r="I5" s="135" t="s">
        <v>31</v>
      </c>
      <c r="J5" s="135" t="s">
        <v>111</v>
      </c>
      <c r="K5" s="135"/>
      <c r="L5" s="135"/>
      <c r="M5" s="135"/>
      <c r="N5" s="166" t="s">
        <v>100</v>
      </c>
      <c r="O5" s="166"/>
      <c r="P5" s="166"/>
      <c r="Q5" s="140" t="s">
        <v>37</v>
      </c>
      <c r="R5" s="106" t="s">
        <v>50</v>
      </c>
      <c r="S5" s="149"/>
      <c r="T5" s="149"/>
      <c r="U5" s="149"/>
      <c r="V5" s="149"/>
      <c r="W5" s="107"/>
    </row>
    <row r="6" spans="1:23" ht="21.75" customHeight="1">
      <c r="A6" s="162"/>
      <c r="B6" s="162"/>
      <c r="C6" s="162"/>
      <c r="D6" s="162"/>
      <c r="E6" s="164"/>
      <c r="F6" s="164"/>
      <c r="G6" s="164"/>
      <c r="H6" s="164"/>
      <c r="I6" s="135"/>
      <c r="J6" s="157" t="s">
        <v>34</v>
      </c>
      <c r="K6" s="157"/>
      <c r="L6" s="157" t="s">
        <v>35</v>
      </c>
      <c r="M6" s="157" t="s">
        <v>36</v>
      </c>
      <c r="N6" s="168" t="s">
        <v>34</v>
      </c>
      <c r="O6" s="168" t="s">
        <v>35</v>
      </c>
      <c r="P6" s="168" t="s">
        <v>36</v>
      </c>
      <c r="Q6" s="164"/>
      <c r="R6" s="140" t="s">
        <v>33</v>
      </c>
      <c r="S6" s="140" t="s">
        <v>44</v>
      </c>
      <c r="T6" s="140" t="s">
        <v>106</v>
      </c>
      <c r="U6" s="140" t="s">
        <v>40</v>
      </c>
      <c r="V6" s="140" t="s">
        <v>41</v>
      </c>
      <c r="W6" s="140" t="s">
        <v>42</v>
      </c>
    </row>
    <row r="7" spans="1:23" ht="40.5" customHeight="1">
      <c r="A7" s="163"/>
      <c r="B7" s="163"/>
      <c r="C7" s="163"/>
      <c r="D7" s="163"/>
      <c r="E7" s="145"/>
      <c r="F7" s="145"/>
      <c r="G7" s="145"/>
      <c r="H7" s="145"/>
      <c r="I7" s="135"/>
      <c r="J7" s="24" t="s">
        <v>33</v>
      </c>
      <c r="K7" s="24" t="s">
        <v>112</v>
      </c>
      <c r="L7" s="157"/>
      <c r="M7" s="157"/>
      <c r="N7" s="145"/>
      <c r="O7" s="145"/>
      <c r="P7" s="145"/>
      <c r="Q7" s="145"/>
      <c r="R7" s="145"/>
      <c r="S7" s="145"/>
      <c r="T7" s="145"/>
      <c r="U7" s="109"/>
      <c r="V7" s="145"/>
      <c r="W7" s="145"/>
    </row>
    <row r="8" spans="1:23" ht="15" customHeigh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9">
        <v>21</v>
      </c>
      <c r="V8" s="9">
        <v>22</v>
      </c>
      <c r="W8" s="9">
        <v>23</v>
      </c>
    </row>
    <row r="9" spans="1:23" s="1" customFormat="1" ht="32.85" customHeight="1">
      <c r="A9" s="199" t="s">
        <v>255</v>
      </c>
      <c r="B9" s="199" t="s">
        <v>247</v>
      </c>
      <c r="C9" s="199" t="s">
        <v>248</v>
      </c>
      <c r="D9" s="200" t="s">
        <v>253</v>
      </c>
      <c r="E9" s="201" t="s">
        <v>254</v>
      </c>
      <c r="F9" s="201" t="s">
        <v>187</v>
      </c>
      <c r="G9" s="200" t="s">
        <v>220</v>
      </c>
      <c r="H9" s="200" t="s">
        <v>221</v>
      </c>
      <c r="I9" s="62">
        <v>40000</v>
      </c>
      <c r="J9" s="62">
        <v>40000</v>
      </c>
      <c r="K9" s="62">
        <v>40000</v>
      </c>
      <c r="L9" s="202"/>
      <c r="M9" s="202"/>
      <c r="N9" s="202"/>
      <c r="O9" s="202"/>
      <c r="P9" s="202"/>
      <c r="Q9" s="202"/>
      <c r="R9" s="202"/>
      <c r="S9" s="202"/>
      <c r="T9" s="202"/>
      <c r="U9" s="203"/>
      <c r="V9" s="202"/>
      <c r="W9" s="202"/>
    </row>
    <row r="10" spans="1:23" s="1" customFormat="1" ht="32.85" customHeight="1">
      <c r="A10" s="199" t="s">
        <v>255</v>
      </c>
      <c r="B10" s="209" t="s">
        <v>309</v>
      </c>
      <c r="C10" s="199" t="s">
        <v>256</v>
      </c>
      <c r="D10" s="200" t="s">
        <v>253</v>
      </c>
      <c r="E10" s="201" t="s">
        <v>254</v>
      </c>
      <c r="F10" s="201" t="s">
        <v>187</v>
      </c>
      <c r="G10" s="200" t="s">
        <v>220</v>
      </c>
      <c r="H10" s="200" t="s">
        <v>221</v>
      </c>
      <c r="I10" s="62">
        <v>25630.68</v>
      </c>
      <c r="J10" s="62"/>
      <c r="K10" s="62"/>
      <c r="L10" s="62"/>
      <c r="M10" s="62"/>
      <c r="N10" s="62"/>
      <c r="O10" s="62"/>
      <c r="P10" s="62"/>
      <c r="Q10" s="62"/>
      <c r="R10" s="62">
        <v>25630.68</v>
      </c>
      <c r="S10" s="62">
        <v>25630.68</v>
      </c>
      <c r="T10" s="202"/>
      <c r="U10" s="203"/>
      <c r="V10" s="202"/>
      <c r="W10" s="202"/>
    </row>
    <row r="11" spans="1:23" ht="18.75" customHeight="1">
      <c r="A11" s="158" t="s">
        <v>58</v>
      </c>
      <c r="B11" s="159"/>
      <c r="C11" s="159"/>
      <c r="D11" s="159"/>
      <c r="E11" s="159"/>
      <c r="F11" s="159"/>
      <c r="G11" s="159"/>
      <c r="H11" s="160"/>
      <c r="I11" s="62">
        <f>SUM(I9:I10)</f>
        <v>65630.679999999993</v>
      </c>
      <c r="J11" s="62">
        <f t="shared" ref="J11:S11" si="1">SUM(J9:J10)</f>
        <v>40000</v>
      </c>
      <c r="K11" s="62">
        <f t="shared" si="1"/>
        <v>40000</v>
      </c>
      <c r="L11" s="62">
        <f t="shared" si="1"/>
        <v>0</v>
      </c>
      <c r="M11" s="62">
        <f t="shared" si="1"/>
        <v>0</v>
      </c>
      <c r="N11" s="62">
        <f t="shared" si="1"/>
        <v>0</v>
      </c>
      <c r="O11" s="62">
        <f t="shared" si="1"/>
        <v>0</v>
      </c>
      <c r="P11" s="62">
        <f t="shared" si="1"/>
        <v>0</v>
      </c>
      <c r="Q11" s="62">
        <f t="shared" si="1"/>
        <v>0</v>
      </c>
      <c r="R11" s="62">
        <f t="shared" si="1"/>
        <v>25630.68</v>
      </c>
      <c r="S11" s="62">
        <f t="shared" si="1"/>
        <v>25630.68</v>
      </c>
      <c r="T11" s="62"/>
      <c r="U11" s="52"/>
      <c r="V11" s="62"/>
      <c r="W11" s="62"/>
    </row>
  </sheetData>
  <mergeCells count="28">
    <mergeCell ref="A3:W3"/>
    <mergeCell ref="A4:I4"/>
    <mergeCell ref="J5:M5"/>
    <mergeCell ref="N5:P5"/>
    <mergeCell ref="R5:W5"/>
    <mergeCell ref="Q5:Q7"/>
    <mergeCell ref="R6:R7"/>
    <mergeCell ref="S6:S7"/>
    <mergeCell ref="T6:T7"/>
    <mergeCell ref="U6:U7"/>
    <mergeCell ref="V6:V7"/>
    <mergeCell ref="W6:W7"/>
    <mergeCell ref="J6:K6"/>
    <mergeCell ref="A11:H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3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  <pageSetUpPr fitToPage="1"/>
  </sheetPr>
  <dimension ref="A1:J14"/>
  <sheetViews>
    <sheetView showZeros="0" topLeftCell="B1" workbookViewId="0">
      <pane ySplit="1" topLeftCell="A5" activePane="bottomLeft" state="frozen"/>
      <selection activeCell="B14" sqref="B14"/>
      <selection pane="bottomLeft" activeCell="B14" sqref="B14"/>
    </sheetView>
  </sheetViews>
  <sheetFormatPr defaultColWidth="9.125" defaultRowHeight="12" customHeight="1"/>
  <cols>
    <col min="1" max="1" width="34.25" customWidth="1"/>
    <col min="2" max="2" width="29" customWidth="1"/>
    <col min="3" max="3" width="17.125" customWidth="1"/>
    <col min="4" max="4" width="21" customWidth="1"/>
    <col min="5" max="5" width="23.625" customWidth="1"/>
    <col min="6" max="6" width="11.25" customWidth="1"/>
    <col min="7" max="7" width="10.375" customWidth="1"/>
    <col min="8" max="8" width="9.375" customWidth="1"/>
    <col min="9" max="9" width="13.375" customWidth="1"/>
    <col min="10" max="10" width="27.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J2" s="31" t="s">
        <v>113</v>
      </c>
    </row>
    <row r="3" spans="1:10" ht="28.5" customHeight="1">
      <c r="A3" s="102" t="s">
        <v>114</v>
      </c>
      <c r="B3" s="124"/>
      <c r="C3" s="124"/>
      <c r="D3" s="124"/>
      <c r="E3" s="124"/>
      <c r="F3" s="125"/>
      <c r="G3" s="124"/>
      <c r="H3" s="125"/>
      <c r="I3" s="125"/>
      <c r="J3" s="124"/>
    </row>
    <row r="4" spans="1:10" ht="15" customHeight="1">
      <c r="A4" s="143" t="str">
        <f>'部门财务收支预算总表01-1'!A4:B4</f>
        <v>单位名称：石林彝族自治县供销合作社联合社</v>
      </c>
      <c r="B4" s="122"/>
      <c r="C4" s="122"/>
      <c r="D4" s="122"/>
      <c r="E4" s="122"/>
      <c r="F4" s="122"/>
      <c r="G4" s="122"/>
      <c r="H4" s="122"/>
    </row>
    <row r="5" spans="1:10" ht="14.25" customHeight="1">
      <c r="A5" s="24" t="s">
        <v>115</v>
      </c>
      <c r="B5" s="24" t="s">
        <v>116</v>
      </c>
      <c r="C5" s="24" t="s">
        <v>117</v>
      </c>
      <c r="D5" s="24" t="s">
        <v>118</v>
      </c>
      <c r="E5" s="24" t="s">
        <v>119</v>
      </c>
      <c r="F5" s="25" t="s">
        <v>120</v>
      </c>
      <c r="G5" s="24" t="s">
        <v>121</v>
      </c>
      <c r="H5" s="25" t="s">
        <v>122</v>
      </c>
      <c r="I5" s="25" t="s">
        <v>123</v>
      </c>
      <c r="J5" s="24" t="s">
        <v>124</v>
      </c>
    </row>
    <row r="6" spans="1:10" ht="32.25" customHeight="1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5">
        <v>6</v>
      </c>
      <c r="G6" s="24">
        <v>7</v>
      </c>
      <c r="H6" s="25">
        <v>8</v>
      </c>
      <c r="I6" s="25">
        <v>9</v>
      </c>
      <c r="J6" s="24">
        <v>10</v>
      </c>
    </row>
    <row r="7" spans="1:10" ht="49.5" customHeight="1">
      <c r="A7" s="24" t="s">
        <v>257</v>
      </c>
      <c r="B7" s="24" t="s">
        <v>258</v>
      </c>
      <c r="C7" s="205" t="s">
        <v>259</v>
      </c>
      <c r="D7" s="205" t="s">
        <v>262</v>
      </c>
      <c r="E7" s="205" t="s">
        <v>265</v>
      </c>
      <c r="F7" s="206" t="s">
        <v>276</v>
      </c>
      <c r="G7" s="206" t="s">
        <v>270</v>
      </c>
      <c r="H7" s="25" t="s">
        <v>273</v>
      </c>
      <c r="I7" s="206" t="s">
        <v>268</v>
      </c>
      <c r="J7" s="206" t="s">
        <v>278</v>
      </c>
    </row>
    <row r="8" spans="1:10" ht="49.5" customHeight="1">
      <c r="A8" s="24" t="s">
        <v>257</v>
      </c>
      <c r="B8" s="24" t="s">
        <v>258</v>
      </c>
      <c r="C8" s="205" t="s">
        <v>260</v>
      </c>
      <c r="D8" s="205" t="s">
        <v>263</v>
      </c>
      <c r="E8" s="205" t="s">
        <v>266</v>
      </c>
      <c r="F8" s="206" t="s">
        <v>276</v>
      </c>
      <c r="G8" s="206" t="s">
        <v>271</v>
      </c>
      <c r="H8" s="25"/>
      <c r="I8" s="206" t="s">
        <v>269</v>
      </c>
      <c r="J8" s="206" t="s">
        <v>279</v>
      </c>
    </row>
    <row r="9" spans="1:10" ht="49.5" customHeight="1">
      <c r="A9" s="24" t="s">
        <v>257</v>
      </c>
      <c r="B9" s="24" t="s">
        <v>258</v>
      </c>
      <c r="C9" s="205" t="s">
        <v>261</v>
      </c>
      <c r="D9" s="205" t="s">
        <v>264</v>
      </c>
      <c r="E9" s="205" t="s">
        <v>267</v>
      </c>
      <c r="F9" s="206" t="s">
        <v>277</v>
      </c>
      <c r="G9" s="206" t="s">
        <v>272</v>
      </c>
      <c r="H9" s="25" t="s">
        <v>275</v>
      </c>
      <c r="I9" s="206" t="s">
        <v>269</v>
      </c>
      <c r="J9" s="206" t="s">
        <v>279</v>
      </c>
    </row>
    <row r="10" spans="1:10" ht="32.25" customHeight="1">
      <c r="A10" s="24" t="s">
        <v>256</v>
      </c>
      <c r="B10" s="24" t="s">
        <v>280</v>
      </c>
      <c r="C10" s="205" t="s">
        <v>259</v>
      </c>
      <c r="D10" s="205" t="s">
        <v>262</v>
      </c>
      <c r="E10" s="205" t="s">
        <v>281</v>
      </c>
      <c r="F10" s="206" t="s">
        <v>282</v>
      </c>
      <c r="G10" s="206" t="s">
        <v>283</v>
      </c>
      <c r="H10" s="206" t="s">
        <v>284</v>
      </c>
      <c r="I10" s="206" t="s">
        <v>268</v>
      </c>
      <c r="J10" s="206" t="s">
        <v>292</v>
      </c>
    </row>
    <row r="11" spans="1:10" ht="87.75" customHeight="1">
      <c r="A11" s="24" t="s">
        <v>256</v>
      </c>
      <c r="B11" s="24" t="s">
        <v>280</v>
      </c>
      <c r="C11" s="205" t="s">
        <v>259</v>
      </c>
      <c r="D11" s="205" t="s">
        <v>290</v>
      </c>
      <c r="E11" s="205" t="s">
        <v>285</v>
      </c>
      <c r="F11" s="206" t="s">
        <v>286</v>
      </c>
      <c r="G11" s="206" t="s">
        <v>283</v>
      </c>
      <c r="H11" s="206" t="s">
        <v>274</v>
      </c>
      <c r="I11" s="206" t="s">
        <v>269</v>
      </c>
      <c r="J11" s="206" t="s">
        <v>293</v>
      </c>
    </row>
    <row r="12" spans="1:10" ht="87.75" customHeight="1">
      <c r="A12" s="24" t="s">
        <v>256</v>
      </c>
      <c r="B12" s="24" t="s">
        <v>280</v>
      </c>
      <c r="C12" s="205" t="s">
        <v>259</v>
      </c>
      <c r="D12" s="205" t="s">
        <v>290</v>
      </c>
      <c r="E12" s="205" t="s">
        <v>287</v>
      </c>
      <c r="F12" s="206" t="s">
        <v>282</v>
      </c>
      <c r="G12" s="206" t="s">
        <v>283</v>
      </c>
      <c r="H12" s="206" t="s">
        <v>274</v>
      </c>
      <c r="I12" s="206" t="s">
        <v>268</v>
      </c>
      <c r="J12" s="206" t="s">
        <v>294</v>
      </c>
    </row>
    <row r="13" spans="1:10" ht="87.75" customHeight="1">
      <c r="A13" s="24" t="s">
        <v>256</v>
      </c>
      <c r="B13" s="24" t="s">
        <v>280</v>
      </c>
      <c r="C13" s="205" t="s">
        <v>259</v>
      </c>
      <c r="D13" s="205" t="s">
        <v>291</v>
      </c>
      <c r="E13" s="205" t="s">
        <v>288</v>
      </c>
      <c r="F13" s="206" t="s">
        <v>286</v>
      </c>
      <c r="G13" s="206" t="s">
        <v>283</v>
      </c>
      <c r="H13" s="206" t="s">
        <v>274</v>
      </c>
      <c r="I13" s="206" t="s">
        <v>269</v>
      </c>
      <c r="J13" s="206" t="s">
        <v>295</v>
      </c>
    </row>
    <row r="14" spans="1:10" ht="87.75" customHeight="1">
      <c r="A14" s="24" t="s">
        <v>256</v>
      </c>
      <c r="B14" s="24" t="s">
        <v>280</v>
      </c>
      <c r="C14" s="205" t="s">
        <v>260</v>
      </c>
      <c r="D14" s="205" t="s">
        <v>264</v>
      </c>
      <c r="E14" s="205" t="s">
        <v>289</v>
      </c>
      <c r="F14" s="206" t="s">
        <v>282</v>
      </c>
      <c r="G14" s="206" t="s">
        <v>283</v>
      </c>
      <c r="H14" s="206" t="s">
        <v>274</v>
      </c>
      <c r="I14" s="206" t="s">
        <v>269</v>
      </c>
      <c r="J14" s="206" t="s">
        <v>296</v>
      </c>
    </row>
  </sheetData>
  <mergeCells count="2">
    <mergeCell ref="A3:J3"/>
    <mergeCell ref="A4:H4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2025-03-18T00:54:15Z</cp:lastPrinted>
  <dcterms:created xsi:type="dcterms:W3CDTF">2025-01-21T02:50:00Z</dcterms:created>
  <dcterms:modified xsi:type="dcterms:W3CDTF">2025-03-18T01:03:37Z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2052-11.8.6.8722</vt:lpwstr>
  </property>
</Properties>
</file>