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<sst xmlns="http://schemas.openxmlformats.org/spreadsheetml/2006/main" count="888" uniqueCount="422">
  <si>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</si>
  <si>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</si>
  <si>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</si>
  <si>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</si>
  <si>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</si>
  <si>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</si>
  <si>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</si>
  <si>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</si>
  <si>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</si>
  <si>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</si>
  <si>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</si>
  <si>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</si>
  <si>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</si>
  <si>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</si>
  <si>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</si>
  <si>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</si>
  <si>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</si>
  <si>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</si>
  <si>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</si>
  <si>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</si>
  <si>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</si>
  <si>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</si>
  <si>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</si>
  <si>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</si>
  <si>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</si>
  <si>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</si>
  <si>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</si>
  <si>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</si>
  <si>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</si>
  <si>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</si>
  <si>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</si>
  <si>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</si>
  <si>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</si>
  <si>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</si>
  <si>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</si>
  <si>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</si>
  <si>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</si>
  <si>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</si>
  <si>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</si>
  <si>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</si>
  <si>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</si>
  <si>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</si>
  <si>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</si>
  <si>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</si>
  <si>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</si>
  <si>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</si>
  <si>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</si>
  <si>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</si>
  <si>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</si>
  <si>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</si>
  <si>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</si>
  <si>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</si>
  <si>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</si>
  <si>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</si>
  <si>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</si>
  <si>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</si>
  <si>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</si>
  <si>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</si>
  <si>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</si>
  <si>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</si>
  <si>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</si>
  <si>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</si>
  <si>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</si>
  <si>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</si>
  <si>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</si>
  <si>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</si>
  <si>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</si>
  <si>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</si>
  <si>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</si>
  <si>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126006</t>
  </si>
  <si>
    <t>石林彝族自治县黑龙潭水库工程管理处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</si>
  <si>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</si>
  <si>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</si>
  <si>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</si>
  <si>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</si>
  <si>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</si>
  <si>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</si>
  <si>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</si>
  <si>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</si>
  <si>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</si>
  <si>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</si>
  <si>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</si>
  <si>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</si>
  <si>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</si>
  <si>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</si>
  <si>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</si>
  <si>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</si>
  <si>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</si>
  <si>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</si>
  <si>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</si>
  <si>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</si>
  <si>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</si>
  <si>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</si>
  <si>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</si>
  <si>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</si>
  <si>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</si>
  <si>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</si>
  <si>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</si>
  <si>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</si>
  <si>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</si>
  <si>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</si>
  <si>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</si>
  <si>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</si>
  <si>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</si>
  <si>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</si>
  <si>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</si>
  <si>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</si>
  <si>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</si>
  <si>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</si>
  <si>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</si>
  <si>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</si>
  <si>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</si>
  <si>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</si>
  <si>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</si>
  <si>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</si>
  <si>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</si>
  <si>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</si>
  <si>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</si>
  <si>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</si>
  <si>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</si>
  <si>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</si>
  <si>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</si>
  <si>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</si>
  <si>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</si>
  <si>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</si>
  <si>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</si>
  <si>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</si>
  <si>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</si>
  <si>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</si>
  <si>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</si>
  <si>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</si>
  <si>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</si>
  <si>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</si>
  <si>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</si>
  <si>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</si>
  <si>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</si>
  <si>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</si>
  <si>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</si>
  <si>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</si>
  <si>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</si>
  <si>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</si>
  <si>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</si>
  <si>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</si>
  <si>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</si>
  <si>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</si>
  <si>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</si>
  <si>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</si>
  <si>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</si>
  <si>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</si>
  <si>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</si>
  <si>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</si>
  <si>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</si>
  <si>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</si>
  <si>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</si>
  <si>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</si>
  <si>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</si>
  <si>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</si>
  <si>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</si>
  <si>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</si>
  <si>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</si>
  <si>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</si>
  <si>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</si>
  <si>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</si>
  <si>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</si>
  <si>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</si>
  <si>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</si>
  <si>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</si>
  <si>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</si>
  <si>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</si>
  <si>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</si>
  <si>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</si>
  <si>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</si>
  <si>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</si>
  <si>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</si>
  <si>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</si>
  <si>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</si>
  <si>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</si>
  <si>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</si>
  <si>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</si>
  <si>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备注：本单位本年度无一般公共预算“三公”经费支出预算，此表为空。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</si>
  <si>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</si>
  <si>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</si>
  <si>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</si>
  <si>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</si>
  <si>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</si>
  <si>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</si>
  <si>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</si>
  <si>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</si>
  <si>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</si>
  <si>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</si>
  <si>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</si>
  <si>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</si>
  <si>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</si>
  <si>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</si>
  <si>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</si>
  <si>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</si>
  <si>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</si>
  <si>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</si>
  <si>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</si>
  <si>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石林彝族自治县水务局</t>
  </si>
  <si>
    <t>530126210000000001298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</si>
  <si>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</si>
  <si>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</si>
  <si>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</si>
  <si>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</si>
  <si>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</si>
  <si>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</si>
  <si>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</si>
  <si>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</si>
  <si>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</si>
  <si>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</si>
  <si>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</si>
  <si>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530126210000000001299</t>
  </si>
  <si>
    <t>30113</t>
  </si>
  <si>
    <t>530126210000000001301</t>
  </si>
  <si>
    <t>30217</t>
  </si>
  <si>
    <t>530126210000000001302</t>
  </si>
  <si>
    <t>工会经费</t>
  </si>
  <si>
    <t>30228</t>
  </si>
  <si>
    <t>530126210000000001303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</si>
  <si>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</si>
  <si>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</si>
  <si>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</si>
  <si>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</si>
  <si>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</si>
  <si>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</si>
  <si>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</si>
  <si>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</si>
  <si>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</si>
  <si>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</si>
  <si>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</si>
  <si>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</si>
  <si>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</si>
  <si>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</si>
  <si>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</si>
  <si>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530126210000000001304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</si>
  <si>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</si>
  <si>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</si>
  <si>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</si>
  <si>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</si>
  <si>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</si>
  <si>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</si>
  <si>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</si>
  <si>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</si>
  <si>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</si>
  <si>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530126241100002503077</t>
  </si>
  <si>
    <t>离退休人员支出</t>
  </si>
  <si>
    <t>30305</t>
  </si>
  <si>
    <t>生活补助</t>
  </si>
  <si>
    <t>530126241100002503078</t>
  </si>
  <si>
    <t>遗属生活补助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</si>
  <si>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</si>
  <si>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</si>
  <si>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</si>
  <si>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</si>
  <si>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</si>
  <si>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</si>
  <si>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</si>
  <si>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</si>
  <si>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530126251100003875818</t>
  </si>
  <si>
    <t>黑龙潭水库工程管理处水利工程运行维护管理经费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</si>
  <si>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</si>
  <si>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</si>
  <si>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</si>
  <si>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</si>
  <si>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</si>
  <si>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</si>
  <si>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</si>
  <si>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</si>
  <si>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</si>
  <si>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</si>
  <si>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保障水利工程正常运行</t>
  </si>
  <si>
    <t>产出指标</t>
  </si>
  <si>
    <t>数量指标</t>
  </si>
  <si>
    <t>保证2座水库正常运行</t>
  </si>
  <si>
    <t>=</t>
  </si>
  <si>
    <t>2座</t>
  </si>
  <si>
    <t>座</t>
  </si>
  <si>
    <t>定量指标</t>
  </si>
  <si>
    <t>运行</t>
  </si>
  <si>
    <t>效益指标</t>
  </si>
  <si>
    <t>社会效益</t>
  </si>
  <si>
    <t>保障水库受益区供水</t>
  </si>
  <si>
    <t>100</t>
  </si>
  <si>
    <t>%</t>
  </si>
  <si>
    <t>定性指标</t>
  </si>
  <si>
    <t>受益区供水</t>
  </si>
  <si>
    <t>满意度指标</t>
  </si>
  <si>
    <t>服务对象满意度</t>
  </si>
  <si>
    <t>100%</t>
  </si>
  <si>
    <t>测评</t>
  </si>
  <si>
    <t>预算06表</t>
  </si>
  <si>
    <t>政府性基金预算支出预算表</t>
  </si>
  <si>
    <t>单位名称：昆明市发展和改革委员会</t>
  </si>
  <si>
    <t>政府性基金预算支出</t>
  </si>
  <si>
    <t>备注：本单位本年度无政府性基金预算支出，此表为空。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</si>
  <si>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</si>
  <si>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</si>
  <si>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</si>
  <si>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</si>
  <si>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</si>
  <si>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</si>
  <si>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</si>
  <si>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</si>
  <si>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</si>
  <si>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</si>
  <si>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</si>
  <si>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上级补助
收入</t>
  </si>
  <si>
    <t>办公用纸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</si>
  <si>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</si>
  <si>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</si>
  <si>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</si>
  <si>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</si>
  <si>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
服务项目</t>
  </si>
  <si>
    <t>政府购买服务指导性
目录代码</t>
  </si>
  <si>
    <t>基本支出/项目支出</t>
  </si>
  <si>
    <t>所属服务类别</t>
  </si>
  <si>
    <t>所属服务领域</t>
  </si>
  <si>
    <t>购买内容简述</t>
  </si>
  <si>
    <t>附属单位
上缴收入</t>
  </si>
  <si>
    <t>备注：本单位本年度无政府购买服务预算，此表为空。</t>
  </si>
  <si>
    <t>预算09-1表</t>
  </si>
  <si>
    <t>2025年对下转移支付预算表</t>
  </si>
  <si>
    <t>单位名称：石林彝族自治县黑龙潭水库工程管理处</t>
  </si>
  <si>
    <t>单位名称（项目）</t>
  </si>
  <si>
    <t>地区</t>
  </si>
  <si>
    <t>备注：本单位本年度无对下转移支付预算，此表为空。</t>
  </si>
  <si>
    <t>预算09-2表</t>
  </si>
  <si>
    <t>备注：本单位本年度无对下转移支付预算，也无转移支付绩效目标，此表为空。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</si>
  <si>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</si>
  <si>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</si>
  <si>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</si>
  <si>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</si>
  <si>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</si>
  <si>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</si>
  <si>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</si>
  <si>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</si>
  <si>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备注：本单位本年度无新增资产配置预算，此表为空。</t>
  </si>
  <si>
    <t>预算11表</t>
  </si>
  <si>
    <t>上级补助</t>
  </si>
  <si>
    <t>备注：本单位本年度无上级补助项目支出预算，此表为空。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</si>
  <si>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</si>
  <si>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</si>
  <si>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</si>
  <si>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</si>
  <si>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</si>
  <si>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</si>
  <si>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</si>
  <si>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</si>
  <si>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</si>
  <si>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</si>
  <si>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</si>
  <si>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</si>
  <si>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加强水库运行管理，确保大坝安全，发展水库经济。提供本县鹿阜、板桥街道办事处农业灌溉及县城居民生活、工业用水。</t>
  </si>
  <si>
    <t>根据三定方案归纳</t>
  </si>
  <si>
    <t>1、根据降雨情况，完成上级下达的蓄水、安全等任务，保障收益区人民的生产生活用水
2、完成单位水利工程维修养护、水费征收、水法等各项工作，提高人民水法法律意识，做到自觉保护水利设施
3、协调好受益区用水时间和用水量，增强人民用水意识，做到节约用水不浪费</t>
  </si>
  <si>
    <t>根据部门职责，中长期规划，各级党委，各级政府要求归纳</t>
  </si>
  <si>
    <t>部门年度目标</t>
  </si>
  <si>
    <t>1、按时完成上级下达的防汛蓄水任务
2、根据用水计划完成年内供水任务
3、按计划完成水费收取任务
4、及时完成供水渠道巡查及维修任务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</si>
  <si>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</si>
  <si>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</si>
  <si>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</si>
  <si>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</si>
  <si>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</si>
  <si>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</si>
  <si>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</si>
  <si>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</si>
  <si>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</si>
  <si>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合     计</t>
  </si>
  <si>
    <t>做好水库大坝及水情、雨情的日常观测工作，指导东、西干渠的清淤清障工作；按照上级部门的要求，结合水情、雨情及受益区需水情况，保障供水；做好水库东、西干渠水毁修复及配合做好黑龙潭水库除险加固等工程项目；确保水库各枢纽工程安全运行，继续保持市级文明单位称号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</si>
  <si>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</si>
  <si>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</si>
  <si>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</si>
  <si>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</si>
  <si>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</si>
  <si>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年内按计划收取水费率</t>
  </si>
  <si>
    <t xml:space="preserve">＝
＞
＜
≥
≤
</t>
  </si>
  <si>
    <t>≥95</t>
  </si>
  <si>
    <t>收取水费率</t>
  </si>
  <si>
    <t>年内按工作目标完成库区及干渠巡查次数</t>
  </si>
  <si>
    <t>次</t>
  </si>
  <si>
    <t>库区及干渠巡查</t>
  </si>
  <si>
    <t>年内按计划对辖区内的涵闸进行维修养护次数</t>
  </si>
  <si>
    <t>涵闸维修养护</t>
  </si>
  <si>
    <t>质量指标</t>
  </si>
  <si>
    <t>年供水量</t>
  </si>
  <si>
    <r>
      <rPr>
        <sz val="11"/>
        <rFont val="宋体"/>
        <charset val="134"/>
      </rPr>
      <t>万m</t>
    </r>
    <r>
      <rPr>
        <vertAlign val="superscript"/>
        <sz val="11"/>
        <rFont val="宋体"/>
        <charset val="134"/>
      </rPr>
      <t>3</t>
    </r>
  </si>
  <si>
    <t>供水量</t>
  </si>
  <si>
    <t>水库年蓄水量</t>
  </si>
  <si>
    <t>蓄水量</t>
  </si>
  <si>
    <t>时效指标</t>
  </si>
  <si>
    <t>完成水库蓄水及供水任务</t>
  </si>
  <si>
    <t>2025年1-12月</t>
  </si>
  <si>
    <t>年</t>
  </si>
  <si>
    <t>蓄水及供水</t>
  </si>
  <si>
    <t>成本指标</t>
  </si>
  <si>
    <t>年内支出数</t>
  </si>
  <si>
    <t>万元</t>
  </si>
  <si>
    <t>支出数</t>
  </si>
  <si>
    <t>经济效益指标</t>
  </si>
  <si>
    <t>保障了县城生活生产用水，为全县经济发展夯实基础。</t>
  </si>
  <si>
    <t>得到发展</t>
  </si>
  <si>
    <t xml:space="preserve">定性指标 </t>
  </si>
  <si>
    <t>保障用水</t>
  </si>
  <si>
    <t>社会效益指标</t>
  </si>
  <si>
    <t>灌溉鹿阜及板桥街道办农田，保障受益区粮烟生产</t>
  </si>
  <si>
    <t>万亩</t>
  </si>
  <si>
    <t>保障受益区粮烟生产</t>
  </si>
  <si>
    <t>解决石林县城人饮及石林景区部分人饮</t>
  </si>
  <si>
    <t>万人</t>
  </si>
  <si>
    <t>解决人饮</t>
  </si>
  <si>
    <t>生态效益指标</t>
  </si>
  <si>
    <t>水源区绿化，保护生态环境</t>
  </si>
  <si>
    <t>得到改善</t>
  </si>
  <si>
    <t>保护生态环境</t>
  </si>
  <si>
    <t>可持续影响指标</t>
  </si>
  <si>
    <t>水库水源涵养巡查、防火保护</t>
  </si>
  <si>
    <t>长期</t>
  </si>
  <si>
    <t>水源涵养</t>
  </si>
  <si>
    <t>服务对象满意度指标等</t>
  </si>
  <si>
    <t>受益区群众满意度</t>
  </si>
  <si>
    <t>满意度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</si>
</sst>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hh:mm:ss"/>
    <numFmt numFmtId="179" formatCode="#,##0.00;\-#,##0.00;;@"/>
    <numFmt numFmtId="180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21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3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15" borderId="20" applyNumberFormat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36" fillId="16" borderId="21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79" fontId="23" fillId="0" borderId="1">
      <alignment horizontal="right" vertical="center"/>
    </xf>
    <xf numFmtId="49" fontId="23" fillId="0" borderId="1">
      <alignment horizontal="left" vertical="center" wrapText="1"/>
    </xf>
    <xf numFmtId="179" fontId="23" fillId="0" borderId="1">
      <alignment horizontal="right" vertical="center"/>
    </xf>
    <xf numFmtId="178" fontId="23" fillId="0" borderId="1">
      <alignment horizontal="right" vertical="center"/>
    </xf>
    <xf numFmtId="180" fontId="23" fillId="0" borderId="1">
      <alignment horizontal="right" vertical="center"/>
    </xf>
    <xf numFmtId="0" fontId="23" fillId="0" borderId="0">
      <alignment vertical="top"/>
      <protection locked="0"/>
    </xf>
    <xf numFmtId="0" fontId="10" fillId="0" borderId="0"/>
  </cellStyleXfs>
  <cellXfs count="24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7" fillId="5" borderId="6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0" fillId="0" borderId="0" xfId="57" applyFont="1" applyFill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/>
      <protection locked="0"/>
    </xf>
    <xf numFmtId="4" fontId="11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57" applyFont="1" applyFill="1" applyBorder="1" applyAlignment="1" applyProtection="1"/>
    <xf numFmtId="0" fontId="10" fillId="0" borderId="0" xfId="57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9" fontId="11" fillId="0" borderId="1" xfId="54" applyNumberFormat="1" applyFont="1" applyBorder="1">
      <alignment horizontal="righ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10" fillId="0" borderId="0" xfId="57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179" fontId="11" fillId="0" borderId="1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top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vertical="top"/>
      <protection locked="0"/>
    </xf>
    <xf numFmtId="49" fontId="8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0" fillId="0" borderId="0" xfId="57" applyFont="1" applyFill="1" applyBorder="1" applyAlignment="1" applyProtection="1">
      <alignment horizontal="left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9" fontId="20" fillId="0" borderId="1" xfId="0" applyNumberFormat="1" applyFont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  <xf numFmtId="0" fontId="6" fillId="0" borderId="5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9" activePane="bottomLeft" state="frozen"/>
      <selection/>
      <selection pane="bottomLeft" activeCell="B13" sqref="B13"/>
    </sheetView>
  </sheetViews>
  <sheetFormatPr defaultColWidth="8.575" defaultRowHeight="12.75" customHeight="1" outlineLevelCol="3"/>
  <cols>
    <col min="1" max="1" width="41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4">
      <c r="A1" s="1"/>
      <c r="B1" s="1"/>
      <c r="C1" s="1"/>
      <c r="D1" s="1"/>
    </row>
    <row r="2" ht="15" customHeight="1" spans="1:4">
      <c r="A2" s="93"/>
      <c r="B2" s="93"/>
      <c r="C2" s="93"/>
      <c r="D2" s="111" t="s">
        <v>0</v>
      </c>
    </row>
    <row r="3" ht="41.25" customHeight="1" spans="1:1">
      <c r="A3" s="88" t="str">
        <f>"2025"&amp;"年部门财务收支预算总表"</f>
        <v>2025年部门财务收支预算总表</v>
      </c>
    </row>
    <row r="4" ht="25" customHeight="1" spans="1:4">
      <c r="A4" s="91" t="str">
        <f>"单位名称："&amp;"石林彝族自治县黑龙潭水库工程管理处"</f>
        <v>单位名称：石林彝族自治县黑龙潭水库工程管理处</v>
      </c>
      <c r="B4" s="214"/>
      <c r="D4" s="191" t="s">
        <v>1</v>
      </c>
    </row>
    <row r="5" ht="23.25" customHeight="1" spans="1:4">
      <c r="A5" s="215" t="s">
        <v>2</v>
      </c>
      <c r="B5" s="216"/>
      <c r="C5" s="215" t="s">
        <v>3</v>
      </c>
      <c r="D5" s="216"/>
    </row>
    <row r="6" ht="24" customHeight="1" spans="1:4">
      <c r="A6" s="215" t="s">
        <v>4</v>
      </c>
      <c r="B6" s="215" t="s">
        <v>5</v>
      </c>
      <c r="C6" s="215" t="s">
        <v>6</v>
      </c>
      <c r="D6" s="215" t="s">
        <v>5</v>
      </c>
    </row>
    <row r="7" ht="17.25" customHeight="1" spans="1:4">
      <c r="A7" s="217" t="s">
        <v>7</v>
      </c>
      <c r="B7" s="154">
        <v>4561113</v>
      </c>
      <c r="C7" s="217" t="s">
        <v>8</v>
      </c>
      <c r="D7" s="154"/>
    </row>
    <row r="8" ht="17.25" customHeight="1" spans="1:4">
      <c r="A8" s="217" t="s">
        <v>9</v>
      </c>
      <c r="B8" s="154"/>
      <c r="C8" s="217" t="s">
        <v>10</v>
      </c>
      <c r="D8" s="154"/>
    </row>
    <row r="9" ht="17.25" customHeight="1" spans="1:4">
      <c r="A9" s="217" t="s">
        <v>11</v>
      </c>
      <c r="B9" s="154"/>
      <c r="C9" s="248" t="s">
        <v>12</v>
      </c>
      <c r="D9" s="154"/>
    </row>
    <row r="10" ht="17.25" customHeight="1" spans="1:4">
      <c r="A10" s="217" t="s">
        <v>13</v>
      </c>
      <c r="B10" s="154"/>
      <c r="C10" s="248" t="s">
        <v>14</v>
      </c>
      <c r="D10" s="154"/>
    </row>
    <row r="11" ht="17.25" customHeight="1" spans="1:4">
      <c r="A11" s="217" t="s">
        <v>15</v>
      </c>
      <c r="B11" s="154"/>
      <c r="C11" s="248" t="s">
        <v>16</v>
      </c>
      <c r="D11" s="154"/>
    </row>
    <row r="12" ht="17.25" customHeight="1" spans="1:4">
      <c r="A12" s="217" t="s">
        <v>17</v>
      </c>
      <c r="B12" s="154"/>
      <c r="C12" s="248" t="s">
        <v>18</v>
      </c>
      <c r="D12" s="154"/>
    </row>
    <row r="13" ht="17.25" customHeight="1" spans="1:4">
      <c r="A13" s="217" t="s">
        <v>19</v>
      </c>
      <c r="B13" s="154"/>
      <c r="C13" s="78" t="s">
        <v>20</v>
      </c>
      <c r="D13" s="154"/>
    </row>
    <row r="14" ht="17.25" customHeight="1" spans="1:4">
      <c r="A14" s="217" t="s">
        <v>21</v>
      </c>
      <c r="B14" s="154"/>
      <c r="C14" s="78" t="s">
        <v>22</v>
      </c>
      <c r="D14" s="154">
        <v>935739</v>
      </c>
    </row>
    <row r="15" ht="17.25" customHeight="1" spans="1:4">
      <c r="A15" s="217" t="s">
        <v>23</v>
      </c>
      <c r="B15" s="154"/>
      <c r="C15" s="78" t="s">
        <v>24</v>
      </c>
      <c r="D15" s="154">
        <v>457204</v>
      </c>
    </row>
    <row r="16" ht="17.25" customHeight="1" spans="1:4">
      <c r="A16" s="217" t="s">
        <v>25</v>
      </c>
      <c r="B16" s="154"/>
      <c r="C16" s="78" t="s">
        <v>26</v>
      </c>
      <c r="D16" s="154"/>
    </row>
    <row r="17" ht="17.25" customHeight="1" spans="1:4">
      <c r="A17" s="196"/>
      <c r="B17" s="154"/>
      <c r="C17" s="78" t="s">
        <v>27</v>
      </c>
      <c r="D17" s="154"/>
    </row>
    <row r="18" ht="17.25" customHeight="1" spans="1:4">
      <c r="A18" s="218"/>
      <c r="B18" s="154"/>
      <c r="C18" s="78" t="s">
        <v>28</v>
      </c>
      <c r="D18" s="154">
        <v>2834207</v>
      </c>
    </row>
    <row r="19" ht="17.25" customHeight="1" spans="1:4">
      <c r="A19" s="218"/>
      <c r="B19" s="154"/>
      <c r="C19" s="78" t="s">
        <v>29</v>
      </c>
      <c r="D19" s="154"/>
    </row>
    <row r="20" ht="17.25" customHeight="1" spans="1:4">
      <c r="A20" s="218"/>
      <c r="B20" s="154"/>
      <c r="C20" s="78" t="s">
        <v>30</v>
      </c>
      <c r="D20" s="154"/>
    </row>
    <row r="21" ht="17.25" customHeight="1" spans="1:4">
      <c r="A21" s="218"/>
      <c r="B21" s="154"/>
      <c r="C21" s="78" t="s">
        <v>31</v>
      </c>
      <c r="D21" s="154"/>
    </row>
    <row r="22" ht="17.25" customHeight="1" spans="1:4">
      <c r="A22" s="218"/>
      <c r="B22" s="154"/>
      <c r="C22" s="78" t="s">
        <v>32</v>
      </c>
      <c r="D22" s="154"/>
    </row>
    <row r="23" ht="17.25" customHeight="1" spans="1:4">
      <c r="A23" s="218"/>
      <c r="B23" s="154"/>
      <c r="C23" s="78" t="s">
        <v>33</v>
      </c>
      <c r="D23" s="154"/>
    </row>
    <row r="24" ht="17.25" customHeight="1" spans="1:4">
      <c r="A24" s="218"/>
      <c r="B24" s="154"/>
      <c r="C24" s="78" t="s">
        <v>34</v>
      </c>
      <c r="D24" s="154"/>
    </row>
    <row r="25" ht="17.25" customHeight="1" spans="1:4">
      <c r="A25" s="218"/>
      <c r="B25" s="154"/>
      <c r="C25" s="78" t="s">
        <v>35</v>
      </c>
      <c r="D25" s="154">
        <v>333963</v>
      </c>
    </row>
    <row r="26" ht="17.25" customHeight="1" spans="1:4">
      <c r="A26" s="218"/>
      <c r="B26" s="154"/>
      <c r="C26" s="78" t="s">
        <v>36</v>
      </c>
      <c r="D26" s="154"/>
    </row>
    <row r="27" ht="17.25" customHeight="1" spans="1:4">
      <c r="A27" s="218"/>
      <c r="B27" s="154"/>
      <c r="C27" s="196" t="s">
        <v>37</v>
      </c>
      <c r="D27" s="154"/>
    </row>
    <row r="28" ht="17.25" customHeight="1" spans="1:4">
      <c r="A28" s="218"/>
      <c r="B28" s="154"/>
      <c r="C28" s="78" t="s">
        <v>38</v>
      </c>
      <c r="D28" s="154"/>
    </row>
    <row r="29" ht="16.5" customHeight="1" spans="1:4">
      <c r="A29" s="218"/>
      <c r="B29" s="154"/>
      <c r="C29" s="78" t="s">
        <v>39</v>
      </c>
      <c r="D29" s="154"/>
    </row>
    <row r="30" ht="16.5" customHeight="1" spans="1:4">
      <c r="A30" s="218"/>
      <c r="B30" s="154"/>
      <c r="C30" s="196" t="s">
        <v>40</v>
      </c>
      <c r="D30" s="154"/>
    </row>
    <row r="31" ht="17.25" customHeight="1" spans="1:4">
      <c r="A31" s="218"/>
      <c r="B31" s="154"/>
      <c r="C31" s="196" t="s">
        <v>41</v>
      </c>
      <c r="D31" s="154"/>
    </row>
    <row r="32" ht="17.25" customHeight="1" spans="1:4">
      <c r="A32" s="218"/>
      <c r="B32" s="154"/>
      <c r="C32" s="78" t="s">
        <v>42</v>
      </c>
      <c r="D32" s="154"/>
    </row>
    <row r="33" ht="16.5" customHeight="1" spans="1:4">
      <c r="A33" s="218" t="s">
        <v>43</v>
      </c>
      <c r="B33" s="154">
        <v>4561113</v>
      </c>
      <c r="C33" s="218" t="s">
        <v>44</v>
      </c>
      <c r="D33" s="154">
        <v>4561113</v>
      </c>
    </row>
    <row r="34" ht="16.5" customHeight="1" spans="1:4">
      <c r="A34" s="196" t="s">
        <v>45</v>
      </c>
      <c r="B34" s="154"/>
      <c r="C34" s="196" t="s">
        <v>46</v>
      </c>
      <c r="D34" s="154"/>
    </row>
    <row r="35" ht="20" customHeight="1" spans="1:4">
      <c r="A35" s="78" t="s">
        <v>47</v>
      </c>
      <c r="B35" s="154"/>
      <c r="C35" s="78" t="s">
        <v>47</v>
      </c>
      <c r="D35" s="154"/>
    </row>
    <row r="36" ht="16.5" customHeight="1" spans="1:4">
      <c r="A36" s="78" t="s">
        <v>48</v>
      </c>
      <c r="B36" s="154"/>
      <c r="C36" s="78" t="s">
        <v>49</v>
      </c>
      <c r="D36" s="154"/>
    </row>
    <row r="37" ht="16.5" customHeight="1" spans="1:4">
      <c r="A37" s="219" t="s">
        <v>50</v>
      </c>
      <c r="B37" s="154">
        <v>4561113</v>
      </c>
      <c r="C37" s="219" t="s">
        <v>51</v>
      </c>
      <c r="D37" s="154">
        <v>4561113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5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9.14166666666667" defaultRowHeight="14.25" customHeight="1" outlineLevelCol="5"/>
  <cols>
    <col min="1" max="1" width="32.1416666666667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72">
        <v>1</v>
      </c>
      <c r="B2" s="173">
        <v>0</v>
      </c>
      <c r="C2" s="172">
        <v>1</v>
      </c>
      <c r="D2" s="174"/>
      <c r="E2" s="174"/>
      <c r="F2" s="171" t="s">
        <v>291</v>
      </c>
    </row>
    <row r="3" ht="42" customHeight="1" spans="1:6">
      <c r="A3" s="175" t="str">
        <f>"2025"&amp;"年部门政府性基金预算支出预算表"</f>
        <v>2025年部门政府性基金预算支出预算表</v>
      </c>
      <c r="B3" s="175" t="s">
        <v>292</v>
      </c>
      <c r="C3" s="176"/>
      <c r="D3" s="177"/>
      <c r="E3" s="177"/>
      <c r="F3" s="177"/>
    </row>
    <row r="4" ht="25" customHeight="1" spans="1:6">
      <c r="A4" s="55" t="str">
        <f>"单位名称："&amp;"石林彝族自治县黑龙潭水库工程管理处"</f>
        <v>单位名称：石林彝族自治县黑龙潭水库工程管理处</v>
      </c>
      <c r="B4" s="55" t="s">
        <v>293</v>
      </c>
      <c r="C4" s="172"/>
      <c r="D4" s="174"/>
      <c r="E4" s="174"/>
      <c r="F4" s="171" t="s">
        <v>1</v>
      </c>
    </row>
    <row r="5" ht="19.5" customHeight="1" spans="1:6">
      <c r="A5" s="178" t="s">
        <v>182</v>
      </c>
      <c r="B5" s="179" t="s">
        <v>72</v>
      </c>
      <c r="C5" s="178" t="s">
        <v>73</v>
      </c>
      <c r="D5" s="13" t="s">
        <v>294</v>
      </c>
      <c r="E5" s="14"/>
      <c r="F5" s="46"/>
    </row>
    <row r="6" ht="18.75" customHeight="1" spans="1:6">
      <c r="A6" s="180"/>
      <c r="B6" s="181"/>
      <c r="C6" s="180"/>
      <c r="D6" s="63" t="s">
        <v>55</v>
      </c>
      <c r="E6" s="13" t="s">
        <v>75</v>
      </c>
      <c r="F6" s="63" t="s">
        <v>76</v>
      </c>
    </row>
    <row r="7" ht="18.75" customHeight="1" spans="1:6">
      <c r="A7" s="114">
        <v>1</v>
      </c>
      <c r="B7" s="182" t="s">
        <v>83</v>
      </c>
      <c r="C7" s="114">
        <v>3</v>
      </c>
      <c r="D7" s="15">
        <v>4</v>
      </c>
      <c r="E7" s="15">
        <v>5</v>
      </c>
      <c r="F7" s="15">
        <v>6</v>
      </c>
    </row>
    <row r="8" ht="21" customHeight="1" spans="1:6">
      <c r="A8" s="68"/>
      <c r="B8" s="68"/>
      <c r="C8" s="68"/>
      <c r="D8" s="154"/>
      <c r="E8" s="154"/>
      <c r="F8" s="154"/>
    </row>
    <row r="9" ht="21" customHeight="1" spans="1:6">
      <c r="A9" s="68"/>
      <c r="B9" s="68"/>
      <c r="C9" s="68"/>
      <c r="D9" s="154"/>
      <c r="E9" s="154"/>
      <c r="F9" s="154"/>
    </row>
    <row r="10" ht="18.75" customHeight="1" spans="1:6">
      <c r="A10" s="183" t="s">
        <v>171</v>
      </c>
      <c r="B10" s="183" t="s">
        <v>171</v>
      </c>
      <c r="C10" s="184" t="s">
        <v>171</v>
      </c>
      <c r="D10" s="154"/>
      <c r="E10" s="154"/>
      <c r="F10" s="154"/>
    </row>
    <row r="12" customHeight="1" spans="1:3">
      <c r="A12" s="82" t="s">
        <v>295</v>
      </c>
      <c r="B12" s="82"/>
      <c r="C12" s="82"/>
    </row>
    <row r="35" ht="20" customHeight="1"/>
  </sheetData>
  <mergeCells count="8">
    <mergeCell ref="A3:F3"/>
    <mergeCell ref="A4:C4"/>
    <mergeCell ref="D5:F5"/>
    <mergeCell ref="A10:C10"/>
    <mergeCell ref="A12:C12"/>
    <mergeCell ref="A5:A6"/>
    <mergeCell ref="B5:B6"/>
    <mergeCell ref="C5:C6"/>
  </mergeCells>
  <printOptions horizontalCentered="1"/>
  <pageMargins left="0.37" right="0.37" top="0.56" bottom="0.56" header="0.48" footer="0.48"/>
  <pageSetup paperSize="9" scale="7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5"/>
  <sheetViews>
    <sheetView showZeros="0" workbookViewId="0">
      <pane ySplit="1" topLeftCell="A2" activePane="bottomLeft" state="frozen"/>
      <selection/>
      <selection pane="bottomLeft" activeCell="I18" sqref="I18"/>
    </sheetView>
  </sheetViews>
  <sheetFormatPr defaultColWidth="9.14166666666667" defaultRowHeight="14.25" customHeight="1"/>
  <cols>
    <col min="1" max="1" width="25.125" customWidth="1"/>
    <col min="2" max="2" width="32.5" customWidth="1"/>
    <col min="3" max="3" width="19.875" customWidth="1"/>
    <col min="4" max="4" width="16.5" customWidth="1"/>
    <col min="5" max="5" width="12.5" customWidth="1"/>
    <col min="6" max="7" width="9.125" customWidth="1"/>
    <col min="8" max="8" width="12.375" customWidth="1"/>
    <col min="9" max="9" width="13.875" customWidth="1"/>
    <col min="10" max="10" width="13" customWidth="1"/>
    <col min="11" max="11" width="10.625" customWidth="1"/>
    <col min="12" max="12" width="11" customWidth="1"/>
    <col min="13" max="13" width="11.875" customWidth="1"/>
    <col min="14" max="15" width="9.25" customWidth="1"/>
    <col min="16" max="16" width="9.875" customWidth="1"/>
    <col min="17" max="17" width="9.125" customWidth="1"/>
    <col min="18" max="18" width="8.875" customWidth="1"/>
    <col min="19" max="19" width="9.62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29"/>
      <c r="C2" s="129"/>
      <c r="R2" s="53"/>
      <c r="S2" s="53" t="s">
        <v>296</v>
      </c>
    </row>
    <row r="3" ht="41.25" customHeight="1" spans="1:19">
      <c r="A3" s="119" t="str">
        <f>"2025"&amp;"年部门政府采购预算表"</f>
        <v>2025年部门政府采购预算表</v>
      </c>
      <c r="B3" s="113"/>
      <c r="C3" s="113"/>
      <c r="D3" s="54"/>
      <c r="E3" s="54"/>
      <c r="F3" s="54"/>
      <c r="G3" s="54"/>
      <c r="H3" s="54"/>
      <c r="I3" s="54"/>
      <c r="J3" s="54"/>
      <c r="K3" s="54"/>
      <c r="L3" s="54"/>
      <c r="M3" s="113"/>
      <c r="N3" s="54"/>
      <c r="O3" s="54"/>
      <c r="P3" s="113"/>
      <c r="Q3" s="54"/>
      <c r="R3" s="113"/>
      <c r="S3" s="113"/>
    </row>
    <row r="4" ht="25" customHeight="1" spans="1:19">
      <c r="A4" s="162" t="str">
        <f>"单位名称："&amp;"石林彝族自治县黑龙潭水库工程管理处"</f>
        <v>单位名称：石林彝族自治县黑龙潭水库工程管理处</v>
      </c>
      <c r="B4" s="131"/>
      <c r="C4" s="131"/>
      <c r="D4" s="57"/>
      <c r="E4" s="57"/>
      <c r="F4" s="57"/>
      <c r="G4" s="57"/>
      <c r="H4" s="57"/>
      <c r="I4" s="57"/>
      <c r="J4" s="57"/>
      <c r="K4" s="57"/>
      <c r="L4" s="57"/>
      <c r="R4" s="58"/>
      <c r="S4" s="171" t="s">
        <v>1</v>
      </c>
    </row>
    <row r="5" ht="15.75" customHeight="1" spans="1:19">
      <c r="A5" s="60" t="s">
        <v>181</v>
      </c>
      <c r="B5" s="132" t="s">
        <v>182</v>
      </c>
      <c r="C5" s="132" t="s">
        <v>297</v>
      </c>
      <c r="D5" s="134" t="s">
        <v>298</v>
      </c>
      <c r="E5" s="134" t="s">
        <v>299</v>
      </c>
      <c r="F5" s="134" t="s">
        <v>300</v>
      </c>
      <c r="G5" s="134" t="s">
        <v>301</v>
      </c>
      <c r="H5" s="134" t="s">
        <v>302</v>
      </c>
      <c r="I5" s="149" t="s">
        <v>189</v>
      </c>
      <c r="J5" s="149"/>
      <c r="K5" s="149"/>
      <c r="L5" s="149"/>
      <c r="M5" s="150"/>
      <c r="N5" s="149"/>
      <c r="O5" s="149"/>
      <c r="P5" s="158"/>
      <c r="Q5" s="149"/>
      <c r="R5" s="150"/>
      <c r="S5" s="159"/>
    </row>
    <row r="6" ht="17.25" customHeight="1" spans="1:19">
      <c r="A6" s="62"/>
      <c r="B6" s="135"/>
      <c r="C6" s="135"/>
      <c r="D6" s="136"/>
      <c r="E6" s="136"/>
      <c r="F6" s="136"/>
      <c r="G6" s="136"/>
      <c r="H6" s="136"/>
      <c r="I6" s="136" t="s">
        <v>55</v>
      </c>
      <c r="J6" s="136" t="s">
        <v>58</v>
      </c>
      <c r="K6" s="136" t="s">
        <v>303</v>
      </c>
      <c r="L6" s="136" t="s">
        <v>304</v>
      </c>
      <c r="M6" s="151" t="s">
        <v>305</v>
      </c>
      <c r="N6" s="152" t="s">
        <v>306</v>
      </c>
      <c r="O6" s="152"/>
      <c r="P6" s="160"/>
      <c r="Q6" s="152"/>
      <c r="R6" s="161"/>
      <c r="S6" s="137"/>
    </row>
    <row r="7" ht="54" customHeight="1" spans="1:19">
      <c r="A7" s="65"/>
      <c r="B7" s="137"/>
      <c r="C7" s="137"/>
      <c r="D7" s="138"/>
      <c r="E7" s="138"/>
      <c r="F7" s="138"/>
      <c r="G7" s="138"/>
      <c r="H7" s="138"/>
      <c r="I7" s="138"/>
      <c r="J7" s="138" t="s">
        <v>57</v>
      </c>
      <c r="K7" s="138"/>
      <c r="L7" s="138"/>
      <c r="M7" s="153"/>
      <c r="N7" s="138" t="s">
        <v>57</v>
      </c>
      <c r="O7" s="138" t="s">
        <v>64</v>
      </c>
      <c r="P7" s="153" t="s">
        <v>197</v>
      </c>
      <c r="Q7" s="138" t="s">
        <v>307</v>
      </c>
      <c r="R7" s="153" t="s">
        <v>67</v>
      </c>
      <c r="S7" s="137" t="s">
        <v>68</v>
      </c>
    </row>
    <row r="8" ht="18" customHeight="1" spans="1:19">
      <c r="A8" s="163">
        <v>1</v>
      </c>
      <c r="B8" s="163" t="s">
        <v>83</v>
      </c>
      <c r="C8" s="164">
        <v>3</v>
      </c>
      <c r="D8" s="164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</row>
    <row r="9" ht="21" customHeight="1" spans="1:19">
      <c r="A9" s="139" t="s">
        <v>199</v>
      </c>
      <c r="B9" s="140" t="s">
        <v>70</v>
      </c>
      <c r="C9" s="165" t="s">
        <v>220</v>
      </c>
      <c r="D9" s="166" t="s">
        <v>308</v>
      </c>
      <c r="E9" s="166" t="s">
        <v>309</v>
      </c>
      <c r="F9" s="166" t="s">
        <v>310</v>
      </c>
      <c r="G9" s="167">
        <v>20</v>
      </c>
      <c r="H9" s="154">
        <v>3500</v>
      </c>
      <c r="I9" s="154">
        <v>3500</v>
      </c>
      <c r="J9" s="154">
        <v>3500</v>
      </c>
      <c r="K9" s="154"/>
      <c r="L9" s="154"/>
      <c r="M9" s="154"/>
      <c r="N9" s="154"/>
      <c r="O9" s="154"/>
      <c r="P9" s="154"/>
      <c r="Q9" s="154"/>
      <c r="R9" s="154"/>
      <c r="S9" s="154"/>
    </row>
    <row r="10" ht="21" customHeight="1" spans="1:19">
      <c r="A10" s="142" t="s">
        <v>171</v>
      </c>
      <c r="B10" s="143"/>
      <c r="C10" s="143"/>
      <c r="D10" s="144"/>
      <c r="E10" s="144"/>
      <c r="F10" s="144"/>
      <c r="G10" s="168"/>
      <c r="H10" s="154">
        <v>3500</v>
      </c>
      <c r="I10" s="154">
        <v>3500</v>
      </c>
      <c r="J10" s="154">
        <v>3500</v>
      </c>
      <c r="K10" s="154"/>
      <c r="L10" s="154"/>
      <c r="M10" s="154"/>
      <c r="N10" s="154"/>
      <c r="O10" s="154"/>
      <c r="P10" s="154"/>
      <c r="Q10" s="154"/>
      <c r="R10" s="154"/>
      <c r="S10" s="154"/>
    </row>
    <row r="11" ht="21" customHeight="1" spans="1:19">
      <c r="A11" s="162" t="s">
        <v>311</v>
      </c>
      <c r="B11" s="55"/>
      <c r="C11" s="55"/>
      <c r="D11" s="162"/>
      <c r="E11" s="162"/>
      <c r="F11" s="162"/>
      <c r="G11" s="169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</row>
    <row r="35" ht="20" customHeight="1"/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35"/>
  <sheetViews>
    <sheetView showZeros="0" topLeftCell="E1" workbookViewId="0">
      <pane ySplit="1" topLeftCell="A2" activePane="bottomLeft" state="frozen"/>
      <selection/>
      <selection pane="bottomLeft" activeCell="G20" sqref="G20"/>
    </sheetView>
  </sheetViews>
  <sheetFormatPr defaultColWidth="9.14166666666667" defaultRowHeight="14.25" customHeight="1"/>
  <cols>
    <col min="1" max="1" width="19.75" customWidth="1"/>
    <col min="2" max="2" width="18.625" customWidth="1"/>
    <col min="3" max="3" width="13.125" customWidth="1"/>
    <col min="4" max="4" width="12.875" customWidth="1"/>
    <col min="5" max="5" width="18.75" customWidth="1"/>
    <col min="6" max="6" width="16.875" customWidth="1"/>
    <col min="7" max="7" width="13.125" customWidth="1"/>
    <col min="8" max="8" width="12.75" customWidth="1"/>
    <col min="9" max="9" width="13.125" customWidth="1"/>
    <col min="10" max="10" width="10.25" customWidth="1"/>
    <col min="11" max="11" width="9.5" customWidth="1"/>
    <col min="12" max="12" width="11" customWidth="1"/>
    <col min="13" max="15" width="9.25" customWidth="1"/>
    <col min="16" max="16" width="10" customWidth="1"/>
    <col min="17" max="17" width="12" customWidth="1"/>
    <col min="18" max="18" width="12.875" customWidth="1"/>
    <col min="19" max="20" width="10.7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28"/>
      <c r="B2" s="129"/>
      <c r="C2" s="129"/>
      <c r="D2" s="129"/>
      <c r="E2" s="129"/>
      <c r="F2" s="129"/>
      <c r="G2" s="129"/>
      <c r="H2" s="128"/>
      <c r="I2" s="128"/>
      <c r="J2" s="128"/>
      <c r="K2" s="128"/>
      <c r="L2" s="128"/>
      <c r="M2" s="128"/>
      <c r="N2" s="147"/>
      <c r="O2" s="128"/>
      <c r="P2" s="128"/>
      <c r="Q2" s="129"/>
      <c r="R2" s="128"/>
      <c r="S2" s="156"/>
      <c r="T2" s="156" t="s">
        <v>312</v>
      </c>
    </row>
    <row r="3" ht="41.25" customHeight="1" spans="1:20">
      <c r="A3" s="119" t="str">
        <f>"2025"&amp;"年部门政府购买服务预算表"</f>
        <v>2025年部门政府购买服务预算表</v>
      </c>
      <c r="B3" s="113"/>
      <c r="C3" s="113"/>
      <c r="D3" s="113"/>
      <c r="E3" s="113"/>
      <c r="F3" s="113"/>
      <c r="G3" s="113"/>
      <c r="H3" s="130"/>
      <c r="I3" s="130"/>
      <c r="J3" s="130"/>
      <c r="K3" s="130"/>
      <c r="L3" s="130"/>
      <c r="M3" s="130"/>
      <c r="N3" s="148"/>
      <c r="O3" s="130"/>
      <c r="P3" s="130"/>
      <c r="Q3" s="113"/>
      <c r="R3" s="130"/>
      <c r="S3" s="148"/>
      <c r="T3" s="113"/>
    </row>
    <row r="4" ht="25" customHeight="1" spans="1:20">
      <c r="A4" s="120" t="str">
        <f>"单位名称："&amp;"石林彝族自治县黑龙潭水库工程管理处"</f>
        <v>单位名称：石林彝族自治县黑龙潭水库工程管理处</v>
      </c>
      <c r="B4" s="131"/>
      <c r="C4" s="131"/>
      <c r="D4" s="131"/>
      <c r="E4" s="131"/>
      <c r="F4" s="131"/>
      <c r="G4" s="131"/>
      <c r="H4" s="121"/>
      <c r="I4" s="121"/>
      <c r="J4" s="121"/>
      <c r="K4" s="121"/>
      <c r="L4" s="121"/>
      <c r="M4" s="121"/>
      <c r="N4" s="147"/>
      <c r="O4" s="128"/>
      <c r="P4" s="128"/>
      <c r="Q4" s="129"/>
      <c r="R4" s="128"/>
      <c r="S4" s="157"/>
      <c r="T4" s="156" t="s">
        <v>1</v>
      </c>
    </row>
    <row r="5" ht="24" customHeight="1" spans="1:20">
      <c r="A5" s="60" t="s">
        <v>181</v>
      </c>
      <c r="B5" s="132" t="s">
        <v>182</v>
      </c>
      <c r="C5" s="132" t="s">
        <v>297</v>
      </c>
      <c r="D5" s="133" t="s">
        <v>313</v>
      </c>
      <c r="E5" s="133" t="s">
        <v>314</v>
      </c>
      <c r="F5" s="132" t="s">
        <v>315</v>
      </c>
      <c r="G5" s="132" t="s">
        <v>316</v>
      </c>
      <c r="H5" s="134" t="s">
        <v>317</v>
      </c>
      <c r="I5" s="134" t="s">
        <v>318</v>
      </c>
      <c r="J5" s="149" t="s">
        <v>189</v>
      </c>
      <c r="K5" s="149"/>
      <c r="L5" s="149"/>
      <c r="M5" s="149"/>
      <c r="N5" s="150"/>
      <c r="O5" s="149"/>
      <c r="P5" s="149"/>
      <c r="Q5" s="158"/>
      <c r="R5" s="149"/>
      <c r="S5" s="150"/>
      <c r="T5" s="159"/>
    </row>
    <row r="6" ht="24" customHeight="1" spans="1:20">
      <c r="A6" s="62"/>
      <c r="B6" s="135"/>
      <c r="C6" s="135"/>
      <c r="D6" s="135"/>
      <c r="E6" s="135"/>
      <c r="F6" s="135"/>
      <c r="G6" s="135"/>
      <c r="H6" s="136"/>
      <c r="I6" s="136"/>
      <c r="J6" s="136" t="s">
        <v>55</v>
      </c>
      <c r="K6" s="136" t="s">
        <v>58</v>
      </c>
      <c r="L6" s="136" t="s">
        <v>303</v>
      </c>
      <c r="M6" s="136" t="s">
        <v>304</v>
      </c>
      <c r="N6" s="151" t="s">
        <v>305</v>
      </c>
      <c r="O6" s="152" t="s">
        <v>306</v>
      </c>
      <c r="P6" s="152"/>
      <c r="Q6" s="160"/>
      <c r="R6" s="152"/>
      <c r="S6" s="161"/>
      <c r="T6" s="137"/>
    </row>
    <row r="7" ht="54" customHeight="1" spans="1:20">
      <c r="A7" s="65"/>
      <c r="B7" s="137"/>
      <c r="C7" s="137"/>
      <c r="D7" s="137"/>
      <c r="E7" s="137"/>
      <c r="F7" s="137"/>
      <c r="G7" s="137"/>
      <c r="H7" s="138"/>
      <c r="I7" s="138"/>
      <c r="J7" s="138"/>
      <c r="K7" s="138" t="s">
        <v>57</v>
      </c>
      <c r="L7" s="138"/>
      <c r="M7" s="138"/>
      <c r="N7" s="153"/>
      <c r="O7" s="138" t="s">
        <v>57</v>
      </c>
      <c r="P7" s="138" t="s">
        <v>64</v>
      </c>
      <c r="Q7" s="153" t="s">
        <v>197</v>
      </c>
      <c r="R7" s="138" t="s">
        <v>66</v>
      </c>
      <c r="S7" s="153" t="s">
        <v>319</v>
      </c>
      <c r="T7" s="137" t="s">
        <v>68</v>
      </c>
    </row>
    <row r="8" ht="17.25" customHeight="1" spans="1:20">
      <c r="A8" s="66">
        <v>1</v>
      </c>
      <c r="B8" s="137">
        <v>2</v>
      </c>
      <c r="C8" s="66">
        <v>3</v>
      </c>
      <c r="D8" s="66">
        <v>4</v>
      </c>
      <c r="E8" s="137">
        <v>5</v>
      </c>
      <c r="F8" s="66">
        <v>6</v>
      </c>
      <c r="G8" s="66">
        <v>7</v>
      </c>
      <c r="H8" s="137">
        <v>8</v>
      </c>
      <c r="I8" s="66">
        <v>9</v>
      </c>
      <c r="J8" s="66">
        <v>10</v>
      </c>
      <c r="K8" s="137">
        <v>11</v>
      </c>
      <c r="L8" s="66">
        <v>12</v>
      </c>
      <c r="M8" s="66">
        <v>13</v>
      </c>
      <c r="N8" s="137">
        <v>14</v>
      </c>
      <c r="O8" s="66">
        <v>15</v>
      </c>
      <c r="P8" s="66">
        <v>16</v>
      </c>
      <c r="Q8" s="137">
        <v>17</v>
      </c>
      <c r="R8" s="66">
        <v>18</v>
      </c>
      <c r="S8" s="66">
        <v>19</v>
      </c>
      <c r="T8" s="66">
        <v>20</v>
      </c>
    </row>
    <row r="9" ht="21" customHeight="1" spans="1:20">
      <c r="A9" s="139"/>
      <c r="B9" s="140"/>
      <c r="C9" s="140"/>
      <c r="D9" s="140"/>
      <c r="E9" s="140"/>
      <c r="F9" s="140"/>
      <c r="G9" s="140"/>
      <c r="H9" s="141"/>
      <c r="I9" s="141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</row>
    <row r="10" ht="21" customHeight="1" spans="1:20">
      <c r="A10" s="142" t="s">
        <v>171</v>
      </c>
      <c r="B10" s="143"/>
      <c r="C10" s="143"/>
      <c r="D10" s="143"/>
      <c r="E10" s="143"/>
      <c r="F10" s="143"/>
      <c r="G10" s="143"/>
      <c r="H10" s="144"/>
      <c r="I10" s="155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</row>
    <row r="12" customHeight="1" spans="5:9">
      <c r="E12" s="145" t="s">
        <v>320</v>
      </c>
      <c r="F12" s="145"/>
      <c r="G12" s="145"/>
      <c r="H12" s="146"/>
      <c r="I12" s="146"/>
    </row>
    <row r="35" ht="20" customHeight="1"/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4166666666667" defaultRowHeight="14.25" customHeight="1"/>
  <cols>
    <col min="1" max="1" width="33.375" customWidth="1"/>
    <col min="2" max="2" width="21" customWidth="1"/>
    <col min="3" max="3" width="25.5" customWidth="1"/>
    <col min="4" max="4" width="22.125" customWidth="1"/>
    <col min="5" max="5" width="25.125" customWidth="1"/>
    <col min="6" max="6" width="8.375" customWidth="1"/>
    <col min="7" max="7" width="8.5" customWidth="1"/>
    <col min="8" max="8" width="8.875" customWidth="1"/>
    <col min="9" max="9" width="7.875" customWidth="1"/>
    <col min="10" max="10" width="9.125" customWidth="1"/>
    <col min="11" max="11" width="8.5" customWidth="1"/>
    <col min="12" max="12" width="8.875" customWidth="1"/>
    <col min="13" max="14" width="8.5" customWidth="1"/>
    <col min="15" max="15" width="8.25" customWidth="1"/>
    <col min="16" max="16" width="8.125" customWidth="1"/>
    <col min="17" max="17" width="7.875" customWidth="1"/>
    <col min="18" max="18" width="12.875" customWidth="1"/>
    <col min="19" max="19" width="11.625" customWidth="1"/>
    <col min="20" max="20" width="8.75" customWidth="1"/>
    <col min="21" max="21" width="7.875" customWidth="1"/>
    <col min="22" max="22" width="8.25" customWidth="1"/>
    <col min="23" max="23" width="8.625" customWidth="1"/>
    <col min="24" max="24" width="12.87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1" ht="13.5" customHeight="1" spans="4:5">
      <c r="D2" s="118"/>
      <c r="E2" s="53" t="s">
        <v>321</v>
      </c>
    </row>
    <row r="3" customFormat="1" ht="27.75" customHeight="1" spans="1:5">
      <c r="A3" s="119" t="s">
        <v>322</v>
      </c>
      <c r="B3" s="54"/>
      <c r="C3" s="54"/>
      <c r="D3" s="54"/>
      <c r="E3" s="54"/>
    </row>
    <row r="4" customFormat="1" ht="18" customHeight="1" spans="1:5">
      <c r="A4" s="120" t="s">
        <v>323</v>
      </c>
      <c r="B4" s="121"/>
      <c r="C4" s="121"/>
      <c r="D4" s="122"/>
      <c r="E4" s="58" t="s">
        <v>1</v>
      </c>
    </row>
    <row r="5" customFormat="1" ht="19.5" customHeight="1" spans="1:5">
      <c r="A5" s="123" t="s">
        <v>324</v>
      </c>
      <c r="B5" s="124" t="s">
        <v>189</v>
      </c>
      <c r="C5" s="124"/>
      <c r="D5" s="124"/>
      <c r="E5" s="124" t="s">
        <v>325</v>
      </c>
    </row>
    <row r="6" customFormat="1" ht="40.5" customHeight="1" spans="1:5">
      <c r="A6" s="125"/>
      <c r="B6" s="124" t="s">
        <v>55</v>
      </c>
      <c r="C6" s="126" t="s">
        <v>58</v>
      </c>
      <c r="D6" s="126" t="s">
        <v>303</v>
      </c>
      <c r="E6" s="124"/>
    </row>
    <row r="7" customFormat="1" ht="19.5" customHeight="1" spans="1:5">
      <c r="A7" s="15">
        <v>1</v>
      </c>
      <c r="B7" s="66">
        <v>2</v>
      </c>
      <c r="C7" s="66">
        <v>3</v>
      </c>
      <c r="D7" s="125">
        <v>4</v>
      </c>
      <c r="E7" s="66">
        <v>5</v>
      </c>
    </row>
    <row r="8" customFormat="1" ht="28.4" customHeight="1" spans="1:5">
      <c r="A8" s="20"/>
      <c r="B8" s="127"/>
      <c r="C8" s="127"/>
      <c r="D8" s="127"/>
      <c r="E8" s="127"/>
    </row>
    <row r="9" customFormat="1" ht="29.9" customHeight="1" spans="1:5">
      <c r="A9" s="20"/>
      <c r="B9" s="127"/>
      <c r="C9" s="127"/>
      <c r="D9" s="127"/>
      <c r="E9" s="127"/>
    </row>
    <row r="11" customHeight="1" spans="1:3">
      <c r="A11" s="117" t="s">
        <v>326</v>
      </c>
      <c r="B11" s="117"/>
      <c r="C11" s="117"/>
    </row>
    <row r="35" ht="20" customHeight="1"/>
  </sheetData>
  <mergeCells count="6">
    <mergeCell ref="A3:E3"/>
    <mergeCell ref="A4:D4"/>
    <mergeCell ref="B5:D5"/>
    <mergeCell ref="A11:C11"/>
    <mergeCell ref="A5:A6"/>
    <mergeCell ref="E5:E6"/>
  </mergeCells>
  <printOptions horizontalCentered="1"/>
  <pageMargins left="0.96" right="0.96" top="0.72" bottom="0.7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2" customHeight="1"/>
  <cols>
    <col min="1" max="1" width="34.2833333333333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53" t="s">
        <v>327</v>
      </c>
    </row>
    <row r="3" ht="41.25" customHeight="1" spans="1:10">
      <c r="A3" s="112" t="str">
        <f>"2025"&amp;"年对下转移支付绩效目标表"</f>
        <v>2025年对下转移支付绩效目标表</v>
      </c>
      <c r="B3" s="54"/>
      <c r="C3" s="54"/>
      <c r="D3" s="54"/>
      <c r="E3" s="54"/>
      <c r="F3" s="113"/>
      <c r="G3" s="54"/>
      <c r="H3" s="113"/>
      <c r="I3" s="113"/>
      <c r="J3" s="54"/>
    </row>
    <row r="4" ht="25" customHeight="1" spans="1:1">
      <c r="A4" s="55" t="str">
        <f>"单位名称："&amp;"石林彝族自治县黑龙潭水库工程管理处"</f>
        <v>单位名称：石林彝族自治县黑龙潭水库工程管理处</v>
      </c>
    </row>
    <row r="5" ht="44.25" customHeight="1" spans="1:10">
      <c r="A5" s="18" t="s">
        <v>324</v>
      </c>
      <c r="B5" s="18" t="s">
        <v>262</v>
      </c>
      <c r="C5" s="18" t="s">
        <v>263</v>
      </c>
      <c r="D5" s="18" t="s">
        <v>264</v>
      </c>
      <c r="E5" s="18" t="s">
        <v>265</v>
      </c>
      <c r="F5" s="114" t="s">
        <v>266</v>
      </c>
      <c r="G5" s="18" t="s">
        <v>267</v>
      </c>
      <c r="H5" s="114" t="s">
        <v>268</v>
      </c>
      <c r="I5" s="114" t="s">
        <v>269</v>
      </c>
      <c r="J5" s="18" t="s">
        <v>270</v>
      </c>
    </row>
    <row r="6" ht="24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14">
        <v>6</v>
      </c>
      <c r="G6" s="18">
        <v>7</v>
      </c>
      <c r="H6" s="114">
        <v>8</v>
      </c>
      <c r="I6" s="114">
        <v>9</v>
      </c>
      <c r="J6" s="18">
        <v>10</v>
      </c>
    </row>
    <row r="7" ht="42" customHeight="1" spans="1:10">
      <c r="A7" s="20"/>
      <c r="B7" s="115"/>
      <c r="C7" s="115"/>
      <c r="D7" s="115"/>
      <c r="E7" s="101"/>
      <c r="F7" s="116"/>
      <c r="G7" s="101"/>
      <c r="H7" s="116"/>
      <c r="I7" s="116"/>
      <c r="J7" s="101"/>
    </row>
    <row r="8" ht="42" customHeight="1" spans="1:10">
      <c r="A8" s="20"/>
      <c r="B8" s="68"/>
      <c r="C8" s="68"/>
      <c r="D8" s="68"/>
      <c r="E8" s="20"/>
      <c r="F8" s="68"/>
      <c r="G8" s="20"/>
      <c r="H8" s="68"/>
      <c r="I8" s="68"/>
      <c r="J8" s="20"/>
    </row>
    <row r="11" customHeight="1" spans="1:3">
      <c r="A11" s="117" t="s">
        <v>328</v>
      </c>
      <c r="B11" s="117"/>
      <c r="C11" s="117"/>
    </row>
    <row r="35" ht="20" customHeight="1"/>
  </sheetData>
  <mergeCells count="3">
    <mergeCell ref="A3:J3"/>
    <mergeCell ref="A4:H4"/>
    <mergeCell ref="A11:C11"/>
  </mergeCells>
  <printOptions horizontalCentered="1"/>
  <pageMargins left="0.96" right="0.96" top="0.72" bottom="0.72" header="0" footer="0"/>
  <pageSetup paperSize="9" scale="53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35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10.425" defaultRowHeight="14.25" customHeight="1"/>
  <cols>
    <col min="1" max="1" width="24.625" customWidth="1"/>
    <col min="2" max="2" width="25.875" customWidth="1"/>
    <col min="3" max="3" width="18.875" customWidth="1"/>
    <col min="4" max="4" width="25.5" customWidth="1"/>
    <col min="5" max="5" width="20.75" customWidth="1"/>
    <col min="6" max="6" width="14.5" customWidth="1"/>
    <col min="7" max="7" width="17" customWidth="1"/>
    <col min="8" max="8" width="15.75" customWidth="1"/>
    <col min="9" max="9" width="16.2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85" t="s">
        <v>329</v>
      </c>
      <c r="B2" s="86"/>
      <c r="C2" s="86"/>
      <c r="D2" s="87"/>
      <c r="E2" s="87"/>
      <c r="F2" s="87"/>
      <c r="G2" s="86"/>
      <c r="H2" s="86"/>
      <c r="I2" s="87"/>
    </row>
    <row r="3" ht="41.25" customHeight="1" spans="1:9">
      <c r="A3" s="88" t="str">
        <f>"2025"&amp;"年新增资产配置预算表"</f>
        <v>2025年新增资产配置预算表</v>
      </c>
      <c r="B3" s="89"/>
      <c r="C3" s="89"/>
      <c r="D3" s="90"/>
      <c r="E3" s="90"/>
      <c r="F3" s="90"/>
      <c r="G3" s="89"/>
      <c r="H3" s="89"/>
      <c r="I3" s="90"/>
    </row>
    <row r="4" ht="25" customHeight="1" spans="1:9">
      <c r="A4" s="91" t="str">
        <f>"单位名称："&amp;"石林彝族自治县黑龙潭水库工程管理处"</f>
        <v>单位名称：石林彝族自治县黑龙潭水库工程管理处</v>
      </c>
      <c r="B4" s="92"/>
      <c r="C4" s="92"/>
      <c r="D4" s="93"/>
      <c r="F4" s="90"/>
      <c r="G4" s="89"/>
      <c r="H4" s="89"/>
      <c r="I4" s="111" t="s">
        <v>1</v>
      </c>
    </row>
    <row r="5" ht="28.5" customHeight="1" spans="1:9">
      <c r="A5" s="94" t="s">
        <v>181</v>
      </c>
      <c r="B5" s="95" t="s">
        <v>182</v>
      </c>
      <c r="C5" s="96" t="s">
        <v>330</v>
      </c>
      <c r="D5" s="94" t="s">
        <v>331</v>
      </c>
      <c r="E5" s="94" t="s">
        <v>332</v>
      </c>
      <c r="F5" s="94" t="s">
        <v>333</v>
      </c>
      <c r="G5" s="95" t="s">
        <v>334</v>
      </c>
      <c r="H5" s="83"/>
      <c r="I5" s="94"/>
    </row>
    <row r="6" ht="21" customHeight="1" spans="1:9">
      <c r="A6" s="96"/>
      <c r="B6" s="97"/>
      <c r="C6" s="97"/>
      <c r="D6" s="98"/>
      <c r="E6" s="97"/>
      <c r="F6" s="97"/>
      <c r="G6" s="95" t="s">
        <v>301</v>
      </c>
      <c r="H6" s="95" t="s">
        <v>335</v>
      </c>
      <c r="I6" s="95" t="s">
        <v>336</v>
      </c>
    </row>
    <row r="7" ht="17.25" customHeight="1" spans="1:9">
      <c r="A7" s="99" t="s">
        <v>82</v>
      </c>
      <c r="B7" s="100" t="s">
        <v>83</v>
      </c>
      <c r="C7" s="99" t="s">
        <v>84</v>
      </c>
      <c r="D7" s="101" t="s">
        <v>85</v>
      </c>
      <c r="E7" s="99" t="s">
        <v>86</v>
      </c>
      <c r="F7" s="100" t="s">
        <v>87</v>
      </c>
      <c r="G7" s="71" t="s">
        <v>88</v>
      </c>
      <c r="H7" s="101" t="s">
        <v>89</v>
      </c>
      <c r="I7" s="101">
        <v>9</v>
      </c>
    </row>
    <row r="8" ht="19.5" customHeight="1" spans="1:9">
      <c r="A8" s="102"/>
      <c r="B8" s="78"/>
      <c r="C8" s="78"/>
      <c r="D8" s="20"/>
      <c r="E8" s="68"/>
      <c r="F8" s="71"/>
      <c r="G8" s="103"/>
      <c r="H8" s="104"/>
      <c r="I8" s="104"/>
    </row>
    <row r="9" ht="19.5" customHeight="1" spans="1:9">
      <c r="A9" s="105" t="s">
        <v>55</v>
      </c>
      <c r="B9" s="106"/>
      <c r="C9" s="106"/>
      <c r="D9" s="107"/>
      <c r="E9" s="108"/>
      <c r="F9" s="108"/>
      <c r="G9" s="103"/>
      <c r="H9" s="104"/>
      <c r="I9" s="104"/>
    </row>
    <row r="11" customHeight="1" spans="1:2">
      <c r="A11" s="109" t="s">
        <v>337</v>
      </c>
      <c r="B11" s="110"/>
    </row>
    <row r="35" ht="20" customHeight="1"/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5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/>
  <cols>
    <col min="1" max="1" width="19.2833333333333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52"/>
      <c r="E2" s="52"/>
      <c r="F2" s="52"/>
      <c r="G2" s="52"/>
      <c r="K2" s="53" t="s">
        <v>338</v>
      </c>
    </row>
    <row r="3" ht="41.25" customHeight="1" spans="1:11">
      <c r="A3" s="54" t="str">
        <f>"2025"&amp;"年上级转移支付补助项目支出预算表"</f>
        <v>2025年上级转移支付补助项目支出预算表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25" customHeight="1" spans="1:11">
      <c r="A4" s="55" t="str">
        <f>"单位名称："&amp;"石林彝族自治县黑龙潭水库工程管理处"</f>
        <v>单位名称：石林彝族自治县黑龙潭水库工程管理处</v>
      </c>
      <c r="B4" s="56"/>
      <c r="C4" s="56"/>
      <c r="D4" s="56"/>
      <c r="E4" s="56"/>
      <c r="F4" s="56"/>
      <c r="G4" s="56"/>
      <c r="H4" s="57"/>
      <c r="I4" s="57"/>
      <c r="J4" s="57"/>
      <c r="K4" s="58" t="s">
        <v>1</v>
      </c>
    </row>
    <row r="5" ht="21.75" customHeight="1" spans="1:11">
      <c r="A5" s="59" t="s">
        <v>252</v>
      </c>
      <c r="B5" s="59" t="s">
        <v>184</v>
      </c>
      <c r="C5" s="59" t="s">
        <v>253</v>
      </c>
      <c r="D5" s="60" t="s">
        <v>185</v>
      </c>
      <c r="E5" s="60" t="s">
        <v>186</v>
      </c>
      <c r="F5" s="60" t="s">
        <v>254</v>
      </c>
      <c r="G5" s="60" t="s">
        <v>255</v>
      </c>
      <c r="H5" s="75" t="s">
        <v>55</v>
      </c>
      <c r="I5" s="13" t="s">
        <v>339</v>
      </c>
      <c r="J5" s="14"/>
      <c r="K5" s="46"/>
    </row>
    <row r="6" ht="21.75" customHeight="1" spans="1:11">
      <c r="A6" s="61"/>
      <c r="B6" s="61"/>
      <c r="C6" s="61"/>
      <c r="D6" s="62"/>
      <c r="E6" s="62"/>
      <c r="F6" s="62"/>
      <c r="G6" s="62"/>
      <c r="H6" s="76"/>
      <c r="I6" s="60" t="s">
        <v>58</v>
      </c>
      <c r="J6" s="60" t="s">
        <v>59</v>
      </c>
      <c r="K6" s="60" t="s">
        <v>60</v>
      </c>
    </row>
    <row r="7" ht="40.5" customHeight="1" spans="1:11">
      <c r="A7" s="64"/>
      <c r="B7" s="64"/>
      <c r="C7" s="64"/>
      <c r="D7" s="65"/>
      <c r="E7" s="65"/>
      <c r="F7" s="65"/>
      <c r="G7" s="65"/>
      <c r="H7" s="66"/>
      <c r="I7" s="65" t="s">
        <v>57</v>
      </c>
      <c r="J7" s="65"/>
      <c r="K7" s="65"/>
    </row>
    <row r="8" ht="15" customHeight="1" spans="1:11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83">
        <v>10</v>
      </c>
      <c r="K8" s="83">
        <v>11</v>
      </c>
    </row>
    <row r="9" ht="18.75" customHeight="1" spans="1:11">
      <c r="A9" s="20"/>
      <c r="B9" s="68"/>
      <c r="C9" s="20"/>
      <c r="D9" s="20"/>
      <c r="E9" s="20"/>
      <c r="F9" s="20"/>
      <c r="G9" s="20"/>
      <c r="H9" s="77"/>
      <c r="I9" s="84"/>
      <c r="J9" s="84"/>
      <c r="K9" s="77"/>
    </row>
    <row r="10" ht="18.75" customHeight="1" spans="1:11">
      <c r="A10" s="78"/>
      <c r="B10" s="68"/>
      <c r="C10" s="68"/>
      <c r="D10" s="68"/>
      <c r="E10" s="68"/>
      <c r="F10" s="68"/>
      <c r="G10" s="68"/>
      <c r="H10" s="70"/>
      <c r="I10" s="70"/>
      <c r="J10" s="70"/>
      <c r="K10" s="77"/>
    </row>
    <row r="11" ht="18.75" customHeight="1" spans="1:11">
      <c r="A11" s="79" t="s">
        <v>171</v>
      </c>
      <c r="B11" s="80"/>
      <c r="C11" s="80"/>
      <c r="D11" s="80"/>
      <c r="E11" s="80"/>
      <c r="F11" s="80"/>
      <c r="G11" s="81"/>
      <c r="H11" s="70"/>
      <c r="I11" s="70"/>
      <c r="J11" s="70"/>
      <c r="K11" s="77"/>
    </row>
    <row r="13" customHeight="1" spans="1:4">
      <c r="A13" s="82" t="s">
        <v>340</v>
      </c>
      <c r="B13" s="82"/>
      <c r="C13" s="82"/>
      <c r="D13" s="82"/>
    </row>
    <row r="35" ht="20" customHeight="1"/>
  </sheetData>
  <mergeCells count="16">
    <mergeCell ref="A3:K3"/>
    <mergeCell ref="A4:G4"/>
    <mergeCell ref="I5:K5"/>
    <mergeCell ref="A11:G11"/>
    <mergeCell ref="A13:D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5.2833333333333" customWidth="1"/>
    <col min="2" max="2" width="32.5" customWidth="1"/>
    <col min="3" max="3" width="41.25" customWidth="1"/>
    <col min="4" max="4" width="23.875" customWidth="1"/>
    <col min="5" max="5" width="16" customWidth="1"/>
    <col min="6" max="6" width="15.625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52"/>
      <c r="G2" s="53" t="s">
        <v>341</v>
      </c>
    </row>
    <row r="3" ht="41.25" customHeight="1" spans="1:7">
      <c r="A3" s="54" t="str">
        <f>"2025"&amp;"年部门项目中期规划预算表"</f>
        <v>2025年部门项目中期规划预算表</v>
      </c>
      <c r="B3" s="54"/>
      <c r="C3" s="54"/>
      <c r="D3" s="54"/>
      <c r="E3" s="54"/>
      <c r="F3" s="54"/>
      <c r="G3" s="54"/>
    </row>
    <row r="4" ht="25" customHeight="1" spans="1:7">
      <c r="A4" s="55" t="str">
        <f>"单位名称："&amp;"石林彝族自治县黑龙潭水库工程管理处"</f>
        <v>单位名称：石林彝族自治县黑龙潭水库工程管理处</v>
      </c>
      <c r="B4" s="56"/>
      <c r="C4" s="56"/>
      <c r="D4" s="56"/>
      <c r="E4" s="57"/>
      <c r="F4" s="57"/>
      <c r="G4" s="58" t="s">
        <v>1</v>
      </c>
    </row>
    <row r="5" ht="21.75" customHeight="1" spans="1:7">
      <c r="A5" s="59" t="s">
        <v>253</v>
      </c>
      <c r="B5" s="59" t="s">
        <v>252</v>
      </c>
      <c r="C5" s="59" t="s">
        <v>184</v>
      </c>
      <c r="D5" s="60" t="s">
        <v>342</v>
      </c>
      <c r="E5" s="13" t="s">
        <v>58</v>
      </c>
      <c r="F5" s="14"/>
      <c r="G5" s="46"/>
    </row>
    <row r="6" ht="21.75" customHeight="1" spans="1:7">
      <c r="A6" s="61"/>
      <c r="B6" s="61"/>
      <c r="C6" s="61"/>
      <c r="D6" s="62"/>
      <c r="E6" s="63" t="str">
        <f>"2025"&amp;"年"</f>
        <v>2025年</v>
      </c>
      <c r="F6" s="60" t="str">
        <f>("2025"+1)&amp;"年"</f>
        <v>2026年</v>
      </c>
      <c r="G6" s="60" t="str">
        <f>("2025"+2)&amp;"年"</f>
        <v>2027年</v>
      </c>
    </row>
    <row r="7" ht="40.5" customHeight="1" spans="1:7">
      <c r="A7" s="64"/>
      <c r="B7" s="64"/>
      <c r="C7" s="64"/>
      <c r="D7" s="65"/>
      <c r="E7" s="66"/>
      <c r="F7" s="65" t="s">
        <v>57</v>
      </c>
      <c r="G7" s="65"/>
    </row>
    <row r="8" ht="15" customHeight="1" spans="1:7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</row>
    <row r="9" ht="17.25" customHeight="1" spans="1:7">
      <c r="A9" s="68" t="s">
        <v>70</v>
      </c>
      <c r="B9" s="69"/>
      <c r="C9" s="69"/>
      <c r="D9" s="68"/>
      <c r="E9" s="70">
        <v>100000</v>
      </c>
      <c r="F9" s="70"/>
      <c r="G9" s="70"/>
    </row>
    <row r="10" ht="18.75" customHeight="1" spans="1:7">
      <c r="A10" s="68"/>
      <c r="B10" s="68" t="s">
        <v>343</v>
      </c>
      <c r="C10" s="68" t="s">
        <v>260</v>
      </c>
      <c r="D10" s="71" t="s">
        <v>344</v>
      </c>
      <c r="E10" s="70">
        <v>100000</v>
      </c>
      <c r="F10" s="70"/>
      <c r="G10" s="70"/>
    </row>
    <row r="11" ht="18.75" customHeight="1" spans="1:7">
      <c r="A11" s="72" t="s">
        <v>55</v>
      </c>
      <c r="B11" s="73" t="s">
        <v>345</v>
      </c>
      <c r="C11" s="73"/>
      <c r="D11" s="74"/>
      <c r="E11" s="70">
        <v>100000</v>
      </c>
      <c r="F11" s="70"/>
      <c r="G11" s="70"/>
    </row>
    <row r="35" ht="20" customHeight="1"/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6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workbookViewId="0">
      <pane ySplit="1" topLeftCell="A8" activePane="bottomLeft" state="frozen"/>
      <selection/>
      <selection pane="bottomLeft" activeCell="K28" sqref="K28"/>
    </sheetView>
  </sheetViews>
  <sheetFormatPr defaultColWidth="8.575" defaultRowHeight="14.25" customHeight="1"/>
  <cols>
    <col min="1" max="1" width="18.1416666666667" customWidth="1"/>
    <col min="2" max="2" width="30.5" customWidth="1"/>
    <col min="3" max="3" width="45.62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7.875" customWidth="1"/>
    <col min="10" max="10" width="17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44" t="s">
        <v>346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25" customHeight="1" spans="1:10">
      <c r="A4" s="4" t="str">
        <f>"单位名称："&amp;"石林彝族自治县黑龙潭水库工程管理处"</f>
        <v>单位名称：石林彝族自治县黑龙潭水库工程管理处</v>
      </c>
      <c r="B4" s="4"/>
      <c r="C4" s="5"/>
      <c r="D4" s="6"/>
      <c r="E4" s="6"/>
      <c r="F4" s="6"/>
      <c r="G4" s="6"/>
      <c r="H4" s="6"/>
      <c r="I4" s="6"/>
      <c r="J4" s="249" t="s">
        <v>1</v>
      </c>
    </row>
    <row r="5" ht="30" customHeight="1" spans="1:10">
      <c r="A5" s="7" t="s">
        <v>347</v>
      </c>
      <c r="B5" s="8">
        <v>126006</v>
      </c>
      <c r="C5" s="9"/>
      <c r="D5" s="9"/>
      <c r="E5" s="10"/>
      <c r="F5" s="8" t="s">
        <v>348</v>
      </c>
      <c r="G5" s="11"/>
      <c r="H5" s="12" t="s">
        <v>70</v>
      </c>
      <c r="I5" s="45"/>
      <c r="J5" s="11"/>
    </row>
    <row r="6" ht="32.25" customHeight="1" spans="1:10">
      <c r="A6" s="13" t="s">
        <v>349</v>
      </c>
      <c r="B6" s="14"/>
      <c r="C6" s="14"/>
      <c r="D6" s="14"/>
      <c r="E6" s="14"/>
      <c r="F6" s="14"/>
      <c r="G6" s="14"/>
      <c r="H6" s="14"/>
      <c r="I6" s="46"/>
      <c r="J6" s="7" t="s">
        <v>350</v>
      </c>
    </row>
    <row r="7" ht="58" customHeight="1" spans="1:10">
      <c r="A7" s="15" t="s">
        <v>351</v>
      </c>
      <c r="B7" s="16" t="s">
        <v>352</v>
      </c>
      <c r="C7" s="17" t="s">
        <v>353</v>
      </c>
      <c r="D7" s="17"/>
      <c r="E7" s="17"/>
      <c r="F7" s="17"/>
      <c r="G7" s="17"/>
      <c r="H7" s="17"/>
      <c r="I7" s="17"/>
      <c r="J7" s="47" t="s">
        <v>354</v>
      </c>
    </row>
    <row r="8" ht="70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355</v>
      </c>
      <c r="D8" s="17"/>
      <c r="E8" s="17"/>
      <c r="F8" s="17"/>
      <c r="G8" s="17"/>
      <c r="H8" s="17"/>
      <c r="I8" s="17"/>
      <c r="J8" s="47" t="s">
        <v>356</v>
      </c>
    </row>
    <row r="9" ht="86" customHeight="1" spans="1:10">
      <c r="A9" s="16" t="s">
        <v>357</v>
      </c>
      <c r="B9" s="18" t="str">
        <f>"预算年度（"&amp;"2025"&amp;"年）绩效目标"</f>
        <v>预算年度（2025年）绩效目标</v>
      </c>
      <c r="C9" s="19" t="s">
        <v>358</v>
      </c>
      <c r="D9" s="20"/>
      <c r="E9" s="20"/>
      <c r="F9" s="20"/>
      <c r="G9" s="20"/>
      <c r="H9" s="20"/>
      <c r="I9" s="20"/>
      <c r="J9" s="48" t="s">
        <v>359</v>
      </c>
    </row>
    <row r="10" ht="32.25" customHeight="1" spans="1:10">
      <c r="A10" s="21" t="s">
        <v>360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6" t="s">
        <v>361</v>
      </c>
      <c r="B11" s="16"/>
      <c r="C11" s="15" t="s">
        <v>362</v>
      </c>
      <c r="D11" s="15"/>
      <c r="E11" s="15"/>
      <c r="F11" s="15" t="s">
        <v>363</v>
      </c>
      <c r="G11" s="15"/>
      <c r="H11" s="15" t="s">
        <v>364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365</v>
      </c>
      <c r="I12" s="16" t="s">
        <v>366</v>
      </c>
      <c r="J12" s="16" t="s">
        <v>367</v>
      </c>
    </row>
    <row r="13" ht="24" customHeight="1" spans="1:10">
      <c r="A13" s="15" t="s">
        <v>368</v>
      </c>
      <c r="B13" s="22"/>
      <c r="C13" s="22"/>
      <c r="D13" s="22"/>
      <c r="E13" s="22"/>
      <c r="F13" s="22"/>
      <c r="G13" s="23"/>
      <c r="H13" s="24">
        <v>4561113</v>
      </c>
      <c r="I13" s="24">
        <v>4561113</v>
      </c>
      <c r="J13" s="49"/>
    </row>
    <row r="14" ht="48" customHeight="1" spans="1:10">
      <c r="A14" s="17" t="s">
        <v>353</v>
      </c>
      <c r="B14" s="25"/>
      <c r="C14" s="17" t="s">
        <v>369</v>
      </c>
      <c r="D14" s="25"/>
      <c r="E14" s="25"/>
      <c r="F14" s="25"/>
      <c r="G14" s="25"/>
      <c r="H14" s="26">
        <v>4561113</v>
      </c>
      <c r="I14" s="26">
        <v>4561113</v>
      </c>
      <c r="J14" s="50"/>
    </row>
    <row r="15" ht="32.25" customHeight="1" spans="1:10">
      <c r="A15" s="21" t="s">
        <v>370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371</v>
      </c>
      <c r="B16" s="27"/>
      <c r="C16" s="27"/>
      <c r="D16" s="27"/>
      <c r="E16" s="27"/>
      <c r="F16" s="27"/>
      <c r="G16" s="27"/>
      <c r="H16" s="28" t="s">
        <v>372</v>
      </c>
      <c r="I16" s="51" t="s">
        <v>270</v>
      </c>
      <c r="J16" s="28" t="s">
        <v>373</v>
      </c>
    </row>
    <row r="17" ht="36" customHeight="1" spans="1:10">
      <c r="A17" s="29" t="s">
        <v>263</v>
      </c>
      <c r="B17" s="29" t="s">
        <v>374</v>
      </c>
      <c r="C17" s="30" t="s">
        <v>265</v>
      </c>
      <c r="D17" s="30" t="s">
        <v>266</v>
      </c>
      <c r="E17" s="30" t="s">
        <v>267</v>
      </c>
      <c r="F17" s="30" t="s">
        <v>268</v>
      </c>
      <c r="G17" s="30" t="s">
        <v>269</v>
      </c>
      <c r="H17" s="31"/>
      <c r="I17" s="31"/>
      <c r="J17" s="31"/>
    </row>
    <row r="18" ht="25" customHeight="1" spans="1:10">
      <c r="A18" s="32" t="s">
        <v>272</v>
      </c>
      <c r="B18" s="33" t="s">
        <v>273</v>
      </c>
      <c r="C18" s="33" t="s">
        <v>375</v>
      </c>
      <c r="D18" s="250" t="s">
        <v>376</v>
      </c>
      <c r="E18" s="35" t="s">
        <v>377</v>
      </c>
      <c r="F18" s="33" t="s">
        <v>284</v>
      </c>
      <c r="G18" s="36" t="s">
        <v>278</v>
      </c>
      <c r="H18" s="18"/>
      <c r="I18" s="36" t="s">
        <v>378</v>
      </c>
      <c r="J18" s="18"/>
    </row>
    <row r="19" ht="25" customHeight="1" spans="1:10">
      <c r="A19" s="37"/>
      <c r="B19" s="38"/>
      <c r="C19" s="39" t="s">
        <v>379</v>
      </c>
      <c r="D19" s="38"/>
      <c r="E19" s="38">
        <v>12</v>
      </c>
      <c r="F19" s="38" t="s">
        <v>380</v>
      </c>
      <c r="G19" s="36" t="s">
        <v>278</v>
      </c>
      <c r="H19" s="40"/>
      <c r="I19" s="36" t="s">
        <v>381</v>
      </c>
      <c r="J19" s="40"/>
    </row>
    <row r="20" ht="25" customHeight="1" spans="1:10">
      <c r="A20" s="37"/>
      <c r="B20" s="38"/>
      <c r="C20" s="39" t="s">
        <v>382</v>
      </c>
      <c r="D20" s="38"/>
      <c r="E20" s="38">
        <v>2</v>
      </c>
      <c r="F20" s="38" t="s">
        <v>380</v>
      </c>
      <c r="G20" s="36" t="s">
        <v>278</v>
      </c>
      <c r="H20" s="41"/>
      <c r="I20" s="36" t="s">
        <v>383</v>
      </c>
      <c r="J20" s="41"/>
    </row>
    <row r="21" ht="25" customHeight="1" spans="1:10">
      <c r="A21" s="37"/>
      <c r="B21" s="38" t="s">
        <v>384</v>
      </c>
      <c r="C21" s="39" t="s">
        <v>385</v>
      </c>
      <c r="D21" s="38"/>
      <c r="E21" s="38">
        <v>3500</v>
      </c>
      <c r="F21" s="38" t="s">
        <v>386</v>
      </c>
      <c r="G21" s="36" t="s">
        <v>278</v>
      </c>
      <c r="H21" s="41"/>
      <c r="I21" s="36" t="s">
        <v>387</v>
      </c>
      <c r="J21" s="41"/>
    </row>
    <row r="22" ht="25" customHeight="1" spans="1:10">
      <c r="A22" s="37"/>
      <c r="B22" s="38"/>
      <c r="C22" s="39" t="s">
        <v>388</v>
      </c>
      <c r="D22" s="38"/>
      <c r="E22" s="38">
        <v>2010</v>
      </c>
      <c r="F22" s="38" t="s">
        <v>386</v>
      </c>
      <c r="G22" s="36" t="s">
        <v>278</v>
      </c>
      <c r="H22" s="41"/>
      <c r="I22" s="36" t="s">
        <v>389</v>
      </c>
      <c r="J22" s="41"/>
    </row>
    <row r="23" ht="25" customHeight="1" spans="1:10">
      <c r="A23" s="37"/>
      <c r="B23" s="38" t="s">
        <v>390</v>
      </c>
      <c r="C23" s="39" t="s">
        <v>391</v>
      </c>
      <c r="D23" s="38"/>
      <c r="E23" s="38" t="s">
        <v>392</v>
      </c>
      <c r="F23" s="38" t="s">
        <v>393</v>
      </c>
      <c r="G23" s="36" t="s">
        <v>278</v>
      </c>
      <c r="H23" s="41"/>
      <c r="I23" s="36" t="s">
        <v>394</v>
      </c>
      <c r="J23" s="41"/>
    </row>
    <row r="24" ht="25" customHeight="1" spans="1:10">
      <c r="A24" s="37"/>
      <c r="B24" s="38" t="s">
        <v>395</v>
      </c>
      <c r="C24" s="42" t="s">
        <v>396</v>
      </c>
      <c r="D24" s="38"/>
      <c r="E24" s="38">
        <v>456.11</v>
      </c>
      <c r="F24" s="38" t="s">
        <v>397</v>
      </c>
      <c r="G24" s="36" t="s">
        <v>278</v>
      </c>
      <c r="H24" s="41"/>
      <c r="I24" s="36" t="s">
        <v>398</v>
      </c>
      <c r="J24" s="41"/>
    </row>
    <row r="25" ht="25" customHeight="1" spans="1:10">
      <c r="A25" s="37" t="s">
        <v>280</v>
      </c>
      <c r="B25" s="39" t="s">
        <v>399</v>
      </c>
      <c r="C25" s="39" t="s">
        <v>400</v>
      </c>
      <c r="D25" s="38"/>
      <c r="E25" s="38" t="s">
        <v>401</v>
      </c>
      <c r="F25" s="38"/>
      <c r="G25" s="36" t="s">
        <v>402</v>
      </c>
      <c r="H25" s="41"/>
      <c r="I25" s="36" t="s">
        <v>403</v>
      </c>
      <c r="J25" s="41"/>
    </row>
    <row r="26" ht="25" customHeight="1" spans="1:10">
      <c r="A26" s="37"/>
      <c r="B26" s="39" t="s">
        <v>404</v>
      </c>
      <c r="C26" s="39" t="s">
        <v>405</v>
      </c>
      <c r="D26" s="38"/>
      <c r="E26" s="38">
        <v>4</v>
      </c>
      <c r="F26" s="38" t="s">
        <v>406</v>
      </c>
      <c r="G26" s="36" t="s">
        <v>278</v>
      </c>
      <c r="H26" s="41"/>
      <c r="I26" s="36" t="s">
        <v>407</v>
      </c>
      <c r="J26" s="41"/>
    </row>
    <row r="27" ht="25" customHeight="1" spans="1:10">
      <c r="A27" s="37"/>
      <c r="B27" s="39"/>
      <c r="C27" s="39" t="s">
        <v>408</v>
      </c>
      <c r="D27" s="38"/>
      <c r="E27" s="38">
        <v>5</v>
      </c>
      <c r="F27" s="38" t="s">
        <v>409</v>
      </c>
      <c r="G27" s="36" t="s">
        <v>278</v>
      </c>
      <c r="H27" s="41"/>
      <c r="I27" s="36" t="s">
        <v>410</v>
      </c>
      <c r="J27" s="41"/>
    </row>
    <row r="28" ht="25" customHeight="1" spans="1:10">
      <c r="A28" s="37"/>
      <c r="B28" s="39" t="s">
        <v>411</v>
      </c>
      <c r="C28" s="39" t="s">
        <v>412</v>
      </c>
      <c r="D28" s="38"/>
      <c r="E28" s="38" t="s">
        <v>413</v>
      </c>
      <c r="F28" s="38"/>
      <c r="G28" s="36" t="s">
        <v>402</v>
      </c>
      <c r="H28" s="41"/>
      <c r="I28" s="36" t="s">
        <v>414</v>
      </c>
      <c r="J28" s="41"/>
    </row>
    <row r="29" ht="25" customHeight="1" spans="1:10">
      <c r="A29" s="37"/>
      <c r="B29" s="39" t="s">
        <v>415</v>
      </c>
      <c r="C29" s="39" t="s">
        <v>416</v>
      </c>
      <c r="D29" s="38"/>
      <c r="E29" s="38" t="s">
        <v>417</v>
      </c>
      <c r="F29" s="38"/>
      <c r="G29" s="36" t="s">
        <v>402</v>
      </c>
      <c r="H29" s="41"/>
      <c r="I29" s="36" t="s">
        <v>418</v>
      </c>
      <c r="J29" s="41"/>
    </row>
    <row r="30" ht="25" customHeight="1" spans="1:10">
      <c r="A30" s="37" t="s">
        <v>287</v>
      </c>
      <c r="B30" s="39" t="s">
        <v>419</v>
      </c>
      <c r="C30" s="38" t="s">
        <v>420</v>
      </c>
      <c r="D30" s="38"/>
      <c r="E30" s="43" t="s">
        <v>377</v>
      </c>
      <c r="F30" s="38" t="s">
        <v>284</v>
      </c>
      <c r="G30" s="36" t="s">
        <v>278</v>
      </c>
      <c r="H30" s="41"/>
      <c r="I30" s="36" t="s">
        <v>421</v>
      </c>
      <c r="J30" s="41"/>
    </row>
    <row r="34" ht="20" customHeight="1"/>
  </sheetData>
  <mergeCells count="28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H11:J11"/>
    <mergeCell ref="A13:G13"/>
    <mergeCell ref="A14:B14"/>
    <mergeCell ref="C14:G14"/>
    <mergeCell ref="A15:J15"/>
    <mergeCell ref="A16:G16"/>
    <mergeCell ref="A7:A8"/>
    <mergeCell ref="A18:A24"/>
    <mergeCell ref="A25:A29"/>
    <mergeCell ref="B18:B20"/>
    <mergeCell ref="B21:B22"/>
    <mergeCell ref="B26:B27"/>
    <mergeCell ref="D18:D30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3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5"/>
  <sheetViews>
    <sheetView showGridLines="0" showZeros="0" workbookViewId="0">
      <pane ySplit="1" topLeftCell="A2" activePane="bottomLeft" state="frozen"/>
      <selection/>
      <selection pane="bottomLeft" activeCell="H10" sqref="H10"/>
    </sheetView>
  </sheetViews>
  <sheetFormatPr defaultColWidth="8.575" defaultRowHeight="12.75" customHeight="1"/>
  <cols>
    <col min="1" max="1" width="15.8916666666667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111" t="s">
        <v>52</v>
      </c>
    </row>
    <row r="3" ht="41.25" customHeight="1" spans="1:1">
      <c r="A3" s="88" t="str">
        <f>"2025"&amp;"年部门收入预算表"</f>
        <v>2025年部门收入预算表</v>
      </c>
    </row>
    <row r="4" ht="25" customHeight="1" spans="1:19">
      <c r="A4" s="91" t="str">
        <f>"单位名称："&amp;"石林彝族自治县黑龙潭水库工程管理处"</f>
        <v>单位名称：石林彝族自治县黑龙潭水库工程管理处</v>
      </c>
      <c r="S4" s="93" t="s">
        <v>1</v>
      </c>
    </row>
    <row r="5" ht="21.75" customHeight="1" spans="1:19">
      <c r="A5" s="235" t="s">
        <v>53</v>
      </c>
      <c r="B5" s="236" t="s">
        <v>54</v>
      </c>
      <c r="C5" s="236" t="s">
        <v>55</v>
      </c>
      <c r="D5" s="237" t="s">
        <v>56</v>
      </c>
      <c r="E5" s="237"/>
      <c r="F5" s="237"/>
      <c r="G5" s="237"/>
      <c r="H5" s="237"/>
      <c r="I5" s="183"/>
      <c r="J5" s="237"/>
      <c r="K5" s="237"/>
      <c r="L5" s="237"/>
      <c r="M5" s="237"/>
      <c r="N5" s="243"/>
      <c r="O5" s="237" t="s">
        <v>45</v>
      </c>
      <c r="P5" s="237"/>
      <c r="Q5" s="237"/>
      <c r="R5" s="237"/>
      <c r="S5" s="243"/>
    </row>
    <row r="6" ht="27" customHeight="1" spans="1:19">
      <c r="A6" s="238"/>
      <c r="B6" s="239"/>
      <c r="C6" s="239"/>
      <c r="D6" s="239" t="s">
        <v>57</v>
      </c>
      <c r="E6" s="239" t="s">
        <v>58</v>
      </c>
      <c r="F6" s="239" t="s">
        <v>59</v>
      </c>
      <c r="G6" s="239" t="s">
        <v>60</v>
      </c>
      <c r="H6" s="239" t="s">
        <v>61</v>
      </c>
      <c r="I6" s="244" t="s">
        <v>62</v>
      </c>
      <c r="J6" s="245"/>
      <c r="K6" s="245"/>
      <c r="L6" s="245"/>
      <c r="M6" s="245"/>
      <c r="N6" s="246"/>
      <c r="O6" s="239" t="s">
        <v>57</v>
      </c>
      <c r="P6" s="239" t="s">
        <v>58</v>
      </c>
      <c r="Q6" s="239" t="s">
        <v>59</v>
      </c>
      <c r="R6" s="239" t="s">
        <v>60</v>
      </c>
      <c r="S6" s="239" t="s">
        <v>63</v>
      </c>
    </row>
    <row r="7" ht="30" customHeight="1" spans="1:19">
      <c r="A7" s="240"/>
      <c r="B7" s="155"/>
      <c r="C7" s="168"/>
      <c r="D7" s="168"/>
      <c r="E7" s="168"/>
      <c r="F7" s="168"/>
      <c r="G7" s="168"/>
      <c r="H7" s="168"/>
      <c r="I7" s="116" t="s">
        <v>57</v>
      </c>
      <c r="J7" s="246" t="s">
        <v>64</v>
      </c>
      <c r="K7" s="246" t="s">
        <v>65</v>
      </c>
      <c r="L7" s="246" t="s">
        <v>66</v>
      </c>
      <c r="M7" s="246" t="s">
        <v>67</v>
      </c>
      <c r="N7" s="246" t="s">
        <v>68</v>
      </c>
      <c r="O7" s="247"/>
      <c r="P7" s="247"/>
      <c r="Q7" s="247"/>
      <c r="R7" s="247"/>
      <c r="S7" s="168"/>
    </row>
    <row r="8" ht="15" customHeight="1" spans="1:19">
      <c r="A8" s="241">
        <v>1</v>
      </c>
      <c r="B8" s="241">
        <v>2</v>
      </c>
      <c r="C8" s="241">
        <v>3</v>
      </c>
      <c r="D8" s="241">
        <v>4</v>
      </c>
      <c r="E8" s="241">
        <v>5</v>
      </c>
      <c r="F8" s="241">
        <v>6</v>
      </c>
      <c r="G8" s="241">
        <v>7</v>
      </c>
      <c r="H8" s="241">
        <v>8</v>
      </c>
      <c r="I8" s="116">
        <v>9</v>
      </c>
      <c r="J8" s="241">
        <v>10</v>
      </c>
      <c r="K8" s="241">
        <v>11</v>
      </c>
      <c r="L8" s="241">
        <v>12</v>
      </c>
      <c r="M8" s="241">
        <v>13</v>
      </c>
      <c r="N8" s="241">
        <v>14</v>
      </c>
      <c r="O8" s="241">
        <v>15</v>
      </c>
      <c r="P8" s="241">
        <v>16</v>
      </c>
      <c r="Q8" s="241">
        <v>17</v>
      </c>
      <c r="R8" s="241">
        <v>18</v>
      </c>
      <c r="S8" s="241">
        <v>19</v>
      </c>
    </row>
    <row r="9" ht="18" customHeight="1" spans="1:19">
      <c r="A9" s="68" t="s">
        <v>69</v>
      </c>
      <c r="B9" s="68" t="s">
        <v>70</v>
      </c>
      <c r="C9" s="154">
        <v>4561113</v>
      </c>
      <c r="D9" s="154">
        <v>4561113</v>
      </c>
      <c r="E9" s="154">
        <v>4561113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</row>
    <row r="10" ht="18" customHeight="1" spans="1:19">
      <c r="A10" s="96" t="s">
        <v>55</v>
      </c>
      <c r="B10" s="242"/>
      <c r="C10" s="154">
        <v>4561113</v>
      </c>
      <c r="D10" s="154">
        <v>4561113</v>
      </c>
      <c r="E10" s="154">
        <v>4561113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</row>
    <row r="35" ht="20" customHeight="1"/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scale="44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GridLines="0" showZeros="0" workbookViewId="0">
      <pane ySplit="1" topLeftCell="A3" activePane="bottomLeft" state="frozen"/>
      <selection/>
      <selection pane="bottomLeft" activeCell="D38" sqref="D38"/>
    </sheetView>
  </sheetViews>
  <sheetFormatPr defaultColWidth="8.575" defaultRowHeight="12.75" customHeight="1"/>
  <cols>
    <col min="1" max="1" width="14.2833333333333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93" t="s">
        <v>71</v>
      </c>
    </row>
    <row r="3" ht="41.25" customHeight="1" spans="1:1">
      <c r="A3" s="88" t="str">
        <f>"2025"&amp;"年部门支出预算表"</f>
        <v>2025年部门支出预算表</v>
      </c>
    </row>
    <row r="4" ht="25" customHeight="1" spans="1:15">
      <c r="A4" s="91" t="str">
        <f>"单位名称："&amp;"石林彝族自治县黑龙潭水库工程管理处"</f>
        <v>单位名称：石林彝族自治县黑龙潭水库工程管理处</v>
      </c>
      <c r="O4" s="93" t="s">
        <v>1</v>
      </c>
    </row>
    <row r="5" ht="27" customHeight="1" spans="1:15">
      <c r="A5" s="221" t="s">
        <v>72</v>
      </c>
      <c r="B5" s="221" t="s">
        <v>73</v>
      </c>
      <c r="C5" s="221" t="s">
        <v>55</v>
      </c>
      <c r="D5" s="222" t="s">
        <v>58</v>
      </c>
      <c r="E5" s="223"/>
      <c r="F5" s="224"/>
      <c r="G5" s="225" t="s">
        <v>59</v>
      </c>
      <c r="H5" s="225" t="s">
        <v>60</v>
      </c>
      <c r="I5" s="225" t="s">
        <v>74</v>
      </c>
      <c r="J5" s="222" t="s">
        <v>62</v>
      </c>
      <c r="K5" s="223"/>
      <c r="L5" s="223"/>
      <c r="M5" s="223"/>
      <c r="N5" s="232"/>
      <c r="O5" s="233"/>
    </row>
    <row r="6" ht="42" customHeight="1" spans="1:15">
      <c r="A6" s="226"/>
      <c r="B6" s="226"/>
      <c r="C6" s="227"/>
      <c r="D6" s="228" t="s">
        <v>57</v>
      </c>
      <c r="E6" s="228" t="s">
        <v>75</v>
      </c>
      <c r="F6" s="228" t="s">
        <v>76</v>
      </c>
      <c r="G6" s="227"/>
      <c r="H6" s="227"/>
      <c r="I6" s="234"/>
      <c r="J6" s="228" t="s">
        <v>57</v>
      </c>
      <c r="K6" s="215" t="s">
        <v>77</v>
      </c>
      <c r="L6" s="215" t="s">
        <v>78</v>
      </c>
      <c r="M6" s="215" t="s">
        <v>79</v>
      </c>
      <c r="N6" s="215" t="s">
        <v>80</v>
      </c>
      <c r="O6" s="215" t="s">
        <v>81</v>
      </c>
    </row>
    <row r="7" ht="18" customHeight="1" spans="1:15">
      <c r="A7" s="99" t="s">
        <v>82</v>
      </c>
      <c r="B7" s="99" t="s">
        <v>83</v>
      </c>
      <c r="C7" s="99" t="s">
        <v>84</v>
      </c>
      <c r="D7" s="71" t="s">
        <v>85</v>
      </c>
      <c r="E7" s="71" t="s">
        <v>86</v>
      </c>
      <c r="F7" s="71" t="s">
        <v>87</v>
      </c>
      <c r="G7" s="71" t="s">
        <v>88</v>
      </c>
      <c r="H7" s="71" t="s">
        <v>89</v>
      </c>
      <c r="I7" s="71" t="s">
        <v>90</v>
      </c>
      <c r="J7" s="71" t="s">
        <v>91</v>
      </c>
      <c r="K7" s="71" t="s">
        <v>92</v>
      </c>
      <c r="L7" s="71" t="s">
        <v>93</v>
      </c>
      <c r="M7" s="71" t="s">
        <v>94</v>
      </c>
      <c r="N7" s="99" t="s">
        <v>95</v>
      </c>
      <c r="O7" s="71" t="s">
        <v>96</v>
      </c>
    </row>
    <row r="8" ht="21" customHeight="1" spans="1:15">
      <c r="A8" s="102" t="s">
        <v>97</v>
      </c>
      <c r="B8" s="102" t="s">
        <v>98</v>
      </c>
      <c r="C8" s="154">
        <v>935739</v>
      </c>
      <c r="D8" s="154">
        <v>935739</v>
      </c>
      <c r="E8" s="154">
        <v>935739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</row>
    <row r="9" ht="21" customHeight="1" spans="1:15">
      <c r="A9" s="229" t="s">
        <v>99</v>
      </c>
      <c r="B9" s="229" t="s">
        <v>100</v>
      </c>
      <c r="C9" s="154">
        <v>915963</v>
      </c>
      <c r="D9" s="154">
        <v>915963</v>
      </c>
      <c r="E9" s="154">
        <v>915963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ht="21" customHeight="1" spans="1:15">
      <c r="A10" s="230" t="s">
        <v>101</v>
      </c>
      <c r="B10" s="230" t="s">
        <v>102</v>
      </c>
      <c r="C10" s="154">
        <v>460800</v>
      </c>
      <c r="D10" s="154">
        <v>460800</v>
      </c>
      <c r="E10" s="154">
        <v>460800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ht="21" customHeight="1" spans="1:15">
      <c r="A11" s="230" t="s">
        <v>103</v>
      </c>
      <c r="B11" s="230" t="s">
        <v>104</v>
      </c>
      <c r="C11" s="154">
        <v>422163</v>
      </c>
      <c r="D11" s="154">
        <v>422163</v>
      </c>
      <c r="E11" s="154">
        <v>422163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ht="21" customHeight="1" spans="1:15">
      <c r="A12" s="230" t="s">
        <v>105</v>
      </c>
      <c r="B12" s="230" t="s">
        <v>106</v>
      </c>
      <c r="C12" s="154">
        <v>33000</v>
      </c>
      <c r="D12" s="154">
        <v>33000</v>
      </c>
      <c r="E12" s="154">
        <v>33000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ht="21" customHeight="1" spans="1:15">
      <c r="A13" s="229" t="s">
        <v>107</v>
      </c>
      <c r="B13" s="229" t="s">
        <v>108</v>
      </c>
      <c r="C13" s="154">
        <v>19776</v>
      </c>
      <c r="D13" s="154">
        <v>19776</v>
      </c>
      <c r="E13" s="154">
        <v>19776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ht="21" customHeight="1" spans="1:15">
      <c r="A14" s="230" t="s">
        <v>109</v>
      </c>
      <c r="B14" s="230" t="s">
        <v>110</v>
      </c>
      <c r="C14" s="154">
        <v>19776</v>
      </c>
      <c r="D14" s="154">
        <v>19776</v>
      </c>
      <c r="E14" s="154">
        <v>19776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ht="21" customHeight="1" spans="1:15">
      <c r="A15" s="102" t="s">
        <v>111</v>
      </c>
      <c r="B15" s="102" t="s">
        <v>112</v>
      </c>
      <c r="C15" s="154">
        <v>457204</v>
      </c>
      <c r="D15" s="154">
        <v>457204</v>
      </c>
      <c r="E15" s="154">
        <v>457204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ht="21" customHeight="1" spans="1:15">
      <c r="A16" s="229" t="s">
        <v>113</v>
      </c>
      <c r="B16" s="229" t="s">
        <v>114</v>
      </c>
      <c r="C16" s="154">
        <v>457204</v>
      </c>
      <c r="D16" s="154">
        <v>457204</v>
      </c>
      <c r="E16" s="154">
        <v>457204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21" customHeight="1" spans="1:15">
      <c r="A17" s="230" t="s">
        <v>115</v>
      </c>
      <c r="B17" s="230" t="s">
        <v>116</v>
      </c>
      <c r="C17" s="154">
        <v>177009</v>
      </c>
      <c r="D17" s="154">
        <v>177009</v>
      </c>
      <c r="E17" s="154">
        <v>177009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ht="21" customHeight="1" spans="1:15">
      <c r="A18" s="230" t="s">
        <v>117</v>
      </c>
      <c r="B18" s="230" t="s">
        <v>118</v>
      </c>
      <c r="C18" s="154">
        <v>247523</v>
      </c>
      <c r="D18" s="154">
        <v>247523</v>
      </c>
      <c r="E18" s="154">
        <v>247523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ht="21" customHeight="1" spans="1:15">
      <c r="A19" s="230" t="s">
        <v>119</v>
      </c>
      <c r="B19" s="230" t="s">
        <v>120</v>
      </c>
      <c r="C19" s="154">
        <v>32672</v>
      </c>
      <c r="D19" s="154">
        <v>32672</v>
      </c>
      <c r="E19" s="154">
        <v>32672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ht="21" customHeight="1" spans="1:15">
      <c r="A20" s="102" t="s">
        <v>121</v>
      </c>
      <c r="B20" s="102" t="s">
        <v>122</v>
      </c>
      <c r="C20" s="154">
        <v>2834207</v>
      </c>
      <c r="D20" s="154">
        <v>2834207</v>
      </c>
      <c r="E20" s="154">
        <v>2734207</v>
      </c>
      <c r="F20" s="154">
        <v>100000</v>
      </c>
      <c r="G20" s="154"/>
      <c r="H20" s="154"/>
      <c r="I20" s="154"/>
      <c r="J20" s="154"/>
      <c r="K20" s="154"/>
      <c r="L20" s="154"/>
      <c r="M20" s="154"/>
      <c r="N20" s="154"/>
      <c r="O20" s="154"/>
    </row>
    <row r="21" ht="21" customHeight="1" spans="1:15">
      <c r="A21" s="229" t="s">
        <v>123</v>
      </c>
      <c r="B21" s="229" t="s">
        <v>124</v>
      </c>
      <c r="C21" s="154">
        <v>2834207</v>
      </c>
      <c r="D21" s="154">
        <v>2834207</v>
      </c>
      <c r="E21" s="154">
        <v>2734207</v>
      </c>
      <c r="F21" s="154">
        <v>100000</v>
      </c>
      <c r="G21" s="154"/>
      <c r="H21" s="154"/>
      <c r="I21" s="154"/>
      <c r="J21" s="154"/>
      <c r="K21" s="154"/>
      <c r="L21" s="154"/>
      <c r="M21" s="154"/>
      <c r="N21" s="154"/>
      <c r="O21" s="154"/>
    </row>
    <row r="22" ht="21" customHeight="1" spans="1:15">
      <c r="A22" s="230" t="s">
        <v>125</v>
      </c>
      <c r="B22" s="230" t="s">
        <v>126</v>
      </c>
      <c r="C22" s="154">
        <v>2834207</v>
      </c>
      <c r="D22" s="154">
        <v>2834207</v>
      </c>
      <c r="E22" s="154">
        <v>2734207</v>
      </c>
      <c r="F22" s="154">
        <v>100000</v>
      </c>
      <c r="G22" s="154"/>
      <c r="H22" s="154"/>
      <c r="I22" s="154"/>
      <c r="J22" s="154"/>
      <c r="K22" s="154"/>
      <c r="L22" s="154"/>
      <c r="M22" s="154"/>
      <c r="N22" s="154"/>
      <c r="O22" s="154"/>
    </row>
    <row r="23" ht="21" customHeight="1" spans="1:15">
      <c r="A23" s="102" t="s">
        <v>127</v>
      </c>
      <c r="B23" s="102" t="s">
        <v>128</v>
      </c>
      <c r="C23" s="154">
        <v>333963</v>
      </c>
      <c r="D23" s="154">
        <v>333963</v>
      </c>
      <c r="E23" s="154">
        <v>333963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ht="21" customHeight="1" spans="1:15">
      <c r="A24" s="229" t="s">
        <v>129</v>
      </c>
      <c r="B24" s="229" t="s">
        <v>130</v>
      </c>
      <c r="C24" s="154">
        <v>333963</v>
      </c>
      <c r="D24" s="154">
        <v>333963</v>
      </c>
      <c r="E24" s="154">
        <v>333963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ht="21" customHeight="1" spans="1:15">
      <c r="A25" s="230" t="s">
        <v>131</v>
      </c>
      <c r="B25" s="230" t="s">
        <v>132</v>
      </c>
      <c r="C25" s="154">
        <v>333963</v>
      </c>
      <c r="D25" s="154">
        <v>333963</v>
      </c>
      <c r="E25" s="154">
        <v>333963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ht="21" customHeight="1" spans="1:15">
      <c r="A26" s="231" t="s">
        <v>55</v>
      </c>
      <c r="B26" s="81"/>
      <c r="C26" s="154">
        <v>4561113</v>
      </c>
      <c r="D26" s="154">
        <v>4561113</v>
      </c>
      <c r="E26" s="154">
        <v>4461113</v>
      </c>
      <c r="F26" s="154">
        <v>100000</v>
      </c>
      <c r="G26" s="154"/>
      <c r="H26" s="154"/>
      <c r="I26" s="154"/>
      <c r="J26" s="154"/>
      <c r="K26" s="154"/>
      <c r="L26" s="154"/>
      <c r="M26" s="154"/>
      <c r="N26" s="154"/>
      <c r="O26" s="154"/>
    </row>
    <row r="35" ht="20" customHeight="1"/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scale="5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H10" sqref="H10"/>
    </sheetView>
  </sheetViews>
  <sheetFormatPr defaultColWidth="8.575" defaultRowHeight="12.75" customHeight="1" outlineLevelCol="3"/>
  <cols>
    <col min="1" max="1" width="35.575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4">
      <c r="A1" s="1"/>
      <c r="B1" s="1"/>
      <c r="C1" s="1"/>
      <c r="D1" s="1"/>
    </row>
    <row r="2" ht="15" customHeight="1" spans="1:4">
      <c r="A2" s="89"/>
      <c r="B2" s="93"/>
      <c r="C2" s="93"/>
      <c r="D2" s="93" t="s">
        <v>133</v>
      </c>
    </row>
    <row r="3" ht="41.25" customHeight="1" spans="1:1">
      <c r="A3" s="88" t="str">
        <f>"2025"&amp;"年部门财政拨款收支预算总表"</f>
        <v>2025年部门财政拨款收支预算总表</v>
      </c>
    </row>
    <row r="4" ht="25" customHeight="1" spans="1:4">
      <c r="A4" s="91" t="str">
        <f>"单位名称："&amp;"石林彝族自治县黑龙潭水库工程管理处"</f>
        <v>单位名称：石林彝族自治县黑龙潭水库工程管理处</v>
      </c>
      <c r="B4" s="214"/>
      <c r="D4" s="93" t="s">
        <v>1</v>
      </c>
    </row>
    <row r="5" ht="17.25" customHeight="1" spans="1:4">
      <c r="A5" s="215" t="s">
        <v>2</v>
      </c>
      <c r="B5" s="216"/>
      <c r="C5" s="215" t="s">
        <v>3</v>
      </c>
      <c r="D5" s="216"/>
    </row>
    <row r="6" ht="18.75" customHeight="1" spans="1:4">
      <c r="A6" s="215" t="s">
        <v>4</v>
      </c>
      <c r="B6" s="215" t="s">
        <v>5</v>
      </c>
      <c r="C6" s="215" t="s">
        <v>6</v>
      </c>
      <c r="D6" s="215" t="s">
        <v>5</v>
      </c>
    </row>
    <row r="7" ht="16.5" customHeight="1" spans="1:4">
      <c r="A7" s="217" t="s">
        <v>134</v>
      </c>
      <c r="B7" s="154">
        <v>4561113</v>
      </c>
      <c r="C7" s="217" t="s">
        <v>135</v>
      </c>
      <c r="D7" s="154">
        <v>4561113</v>
      </c>
    </row>
    <row r="8" ht="16.5" customHeight="1" spans="1:4">
      <c r="A8" s="217" t="s">
        <v>136</v>
      </c>
      <c r="B8" s="154">
        <v>4561113</v>
      </c>
      <c r="C8" s="217" t="s">
        <v>137</v>
      </c>
      <c r="D8" s="154"/>
    </row>
    <row r="9" ht="16.5" customHeight="1" spans="1:4">
      <c r="A9" s="217" t="s">
        <v>138</v>
      </c>
      <c r="B9" s="154"/>
      <c r="C9" s="217" t="s">
        <v>139</v>
      </c>
      <c r="D9" s="154"/>
    </row>
    <row r="10" ht="16.5" customHeight="1" spans="1:4">
      <c r="A10" s="217" t="s">
        <v>140</v>
      </c>
      <c r="B10" s="154"/>
      <c r="C10" s="217" t="s">
        <v>141</v>
      </c>
      <c r="D10" s="154"/>
    </row>
    <row r="11" ht="16.5" customHeight="1" spans="1:4">
      <c r="A11" s="217" t="s">
        <v>142</v>
      </c>
      <c r="B11" s="154"/>
      <c r="C11" s="217" t="s">
        <v>143</v>
      </c>
      <c r="D11" s="154"/>
    </row>
    <row r="12" ht="16.5" customHeight="1" spans="1:4">
      <c r="A12" s="217" t="s">
        <v>136</v>
      </c>
      <c r="B12" s="154"/>
      <c r="C12" s="217" t="s">
        <v>144</v>
      </c>
      <c r="D12" s="154"/>
    </row>
    <row r="13" ht="16.5" customHeight="1" spans="1:4">
      <c r="A13" s="196" t="s">
        <v>138</v>
      </c>
      <c r="B13" s="154"/>
      <c r="C13" s="115" t="s">
        <v>145</v>
      </c>
      <c r="D13" s="154"/>
    </row>
    <row r="14" ht="16.5" customHeight="1" spans="1:4">
      <c r="A14" s="196" t="s">
        <v>140</v>
      </c>
      <c r="B14" s="154"/>
      <c r="C14" s="115" t="s">
        <v>146</v>
      </c>
      <c r="D14" s="154"/>
    </row>
    <row r="15" ht="16.5" customHeight="1" spans="1:4">
      <c r="A15" s="218"/>
      <c r="B15" s="154"/>
      <c r="C15" s="115" t="s">
        <v>147</v>
      </c>
      <c r="D15" s="154">
        <v>935739</v>
      </c>
    </row>
    <row r="16" ht="16.5" customHeight="1" spans="1:4">
      <c r="A16" s="218"/>
      <c r="B16" s="154"/>
      <c r="C16" s="115" t="s">
        <v>148</v>
      </c>
      <c r="D16" s="154">
        <v>457204</v>
      </c>
    </row>
    <row r="17" ht="16.5" customHeight="1" spans="1:4">
      <c r="A17" s="218"/>
      <c r="B17" s="154"/>
      <c r="C17" s="115" t="s">
        <v>149</v>
      </c>
      <c r="D17" s="154"/>
    </row>
    <row r="18" ht="16.5" customHeight="1" spans="1:4">
      <c r="A18" s="218"/>
      <c r="B18" s="154"/>
      <c r="C18" s="115" t="s">
        <v>150</v>
      </c>
      <c r="D18" s="154"/>
    </row>
    <row r="19" ht="16.5" customHeight="1" spans="1:4">
      <c r="A19" s="218"/>
      <c r="B19" s="154"/>
      <c r="C19" s="115" t="s">
        <v>151</v>
      </c>
      <c r="D19" s="154">
        <v>2834207</v>
      </c>
    </row>
    <row r="20" ht="16.5" customHeight="1" spans="1:4">
      <c r="A20" s="218"/>
      <c r="B20" s="154"/>
      <c r="C20" s="115" t="s">
        <v>152</v>
      </c>
      <c r="D20" s="154"/>
    </row>
    <row r="21" ht="16.5" customHeight="1" spans="1:4">
      <c r="A21" s="218"/>
      <c r="B21" s="154"/>
      <c r="C21" s="115" t="s">
        <v>153</v>
      </c>
      <c r="D21" s="154"/>
    </row>
    <row r="22" ht="16.5" customHeight="1" spans="1:4">
      <c r="A22" s="218"/>
      <c r="B22" s="154"/>
      <c r="C22" s="115" t="s">
        <v>154</v>
      </c>
      <c r="D22" s="154"/>
    </row>
    <row r="23" ht="16.5" customHeight="1" spans="1:4">
      <c r="A23" s="218"/>
      <c r="B23" s="154"/>
      <c r="C23" s="115" t="s">
        <v>155</v>
      </c>
      <c r="D23" s="154"/>
    </row>
    <row r="24" ht="16.5" customHeight="1" spans="1:4">
      <c r="A24" s="218"/>
      <c r="B24" s="154"/>
      <c r="C24" s="115" t="s">
        <v>156</v>
      </c>
      <c r="D24" s="154"/>
    </row>
    <row r="25" ht="16.5" customHeight="1" spans="1:4">
      <c r="A25" s="218"/>
      <c r="B25" s="154"/>
      <c r="C25" s="115" t="s">
        <v>157</v>
      </c>
      <c r="D25" s="154"/>
    </row>
    <row r="26" ht="16.5" customHeight="1" spans="1:4">
      <c r="A26" s="218"/>
      <c r="B26" s="154"/>
      <c r="C26" s="115" t="s">
        <v>158</v>
      </c>
      <c r="D26" s="154">
        <v>333963</v>
      </c>
    </row>
    <row r="27" ht="16.5" customHeight="1" spans="1:4">
      <c r="A27" s="218"/>
      <c r="B27" s="154"/>
      <c r="C27" s="115" t="s">
        <v>159</v>
      </c>
      <c r="D27" s="154"/>
    </row>
    <row r="28" ht="16.5" customHeight="1" spans="1:4">
      <c r="A28" s="218"/>
      <c r="B28" s="154"/>
      <c r="C28" s="115" t="s">
        <v>160</v>
      </c>
      <c r="D28" s="154"/>
    </row>
    <row r="29" ht="16.5" customHeight="1" spans="1:4">
      <c r="A29" s="218"/>
      <c r="B29" s="154"/>
      <c r="C29" s="115" t="s">
        <v>161</v>
      </c>
      <c r="D29" s="154"/>
    </row>
    <row r="30" ht="16.5" customHeight="1" spans="1:4">
      <c r="A30" s="218"/>
      <c r="B30" s="154"/>
      <c r="C30" s="115" t="s">
        <v>162</v>
      </c>
      <c r="D30" s="154"/>
    </row>
    <row r="31" ht="16.5" customHeight="1" spans="1:4">
      <c r="A31" s="218"/>
      <c r="B31" s="154"/>
      <c r="C31" s="115" t="s">
        <v>163</v>
      </c>
      <c r="D31" s="154"/>
    </row>
    <row r="32" ht="16.5" customHeight="1" spans="1:4">
      <c r="A32" s="218"/>
      <c r="B32" s="154"/>
      <c r="C32" s="196" t="s">
        <v>164</v>
      </c>
      <c r="D32" s="154"/>
    </row>
    <row r="33" ht="16.5" customHeight="1" spans="1:4">
      <c r="A33" s="218"/>
      <c r="B33" s="154"/>
      <c r="C33" s="196" t="s">
        <v>165</v>
      </c>
      <c r="D33" s="154"/>
    </row>
    <row r="34" ht="16.5" customHeight="1" spans="1:4">
      <c r="A34" s="218"/>
      <c r="B34" s="154"/>
      <c r="C34" s="20" t="s">
        <v>166</v>
      </c>
      <c r="D34" s="154"/>
    </row>
    <row r="35" ht="20" customHeight="1" spans="1:4">
      <c r="A35" s="219" t="s">
        <v>50</v>
      </c>
      <c r="B35" s="220">
        <v>4561113</v>
      </c>
      <c r="C35" s="219" t="s">
        <v>51</v>
      </c>
      <c r="D35" s="220">
        <v>4561113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78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workbookViewId="0">
      <pane ySplit="1" topLeftCell="A2" activePane="bottomLeft" state="frozen"/>
      <selection/>
      <selection pane="bottomLeft" activeCell="J37" sqref="I36:J37"/>
    </sheetView>
  </sheetViews>
  <sheetFormatPr defaultColWidth="9.14166666666667" defaultRowHeight="14.25" customHeight="1" outlineLevelCol="6"/>
  <cols>
    <col min="1" max="1" width="20.1416666666667" customWidth="1"/>
    <col min="2" max="3" width="32.5" customWidth="1"/>
    <col min="4" max="4" width="23.875" customWidth="1"/>
    <col min="5" max="5" width="13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0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87"/>
      <c r="F2" s="118"/>
      <c r="G2" s="191" t="s">
        <v>167</v>
      </c>
    </row>
    <row r="3" ht="41.25" customHeight="1" spans="1:7">
      <c r="A3" s="177" t="str">
        <f>"2025"&amp;"年一般公共预算支出预算表（按功能科目分类）"</f>
        <v>2025年一般公共预算支出预算表（按功能科目分类）</v>
      </c>
      <c r="B3" s="177"/>
      <c r="C3" s="177"/>
      <c r="D3" s="177"/>
      <c r="E3" s="177"/>
      <c r="F3" s="177"/>
      <c r="G3" s="177"/>
    </row>
    <row r="4" ht="25" customHeight="1" spans="1:7">
      <c r="A4" s="55" t="str">
        <f>"单位名称："&amp;"石林彝族自治县黑龙潭水库工程管理处"</f>
        <v>单位名称：石林彝族自治县黑龙潭水库工程管理处</v>
      </c>
      <c r="F4" s="174"/>
      <c r="G4" s="191" t="s">
        <v>1</v>
      </c>
    </row>
    <row r="5" ht="20.25" customHeight="1" spans="1:7">
      <c r="A5" s="208" t="s">
        <v>168</v>
      </c>
      <c r="B5" s="209"/>
      <c r="C5" s="178" t="s">
        <v>55</v>
      </c>
      <c r="D5" s="199" t="s">
        <v>75</v>
      </c>
      <c r="E5" s="14"/>
      <c r="F5" s="46"/>
      <c r="G5" s="188" t="s">
        <v>76</v>
      </c>
    </row>
    <row r="6" ht="20.25" customHeight="1" spans="1:7">
      <c r="A6" s="210" t="s">
        <v>72</v>
      </c>
      <c r="B6" s="210" t="s">
        <v>73</v>
      </c>
      <c r="C6" s="66"/>
      <c r="D6" s="15" t="s">
        <v>57</v>
      </c>
      <c r="E6" s="15" t="s">
        <v>169</v>
      </c>
      <c r="F6" s="15" t="s">
        <v>170</v>
      </c>
      <c r="G6" s="190"/>
    </row>
    <row r="7" ht="15" customHeight="1" spans="1:7">
      <c r="A7" s="105" t="s">
        <v>82</v>
      </c>
      <c r="B7" s="105" t="s">
        <v>83</v>
      </c>
      <c r="C7" s="105" t="s">
        <v>84</v>
      </c>
      <c r="D7" s="105" t="s">
        <v>85</v>
      </c>
      <c r="E7" s="105" t="s">
        <v>86</v>
      </c>
      <c r="F7" s="105" t="s">
        <v>87</v>
      </c>
      <c r="G7" s="105" t="s">
        <v>88</v>
      </c>
    </row>
    <row r="8" ht="18" customHeight="1" spans="1:7">
      <c r="A8" s="20" t="s">
        <v>97</v>
      </c>
      <c r="B8" s="20" t="s">
        <v>98</v>
      </c>
      <c r="C8" s="154">
        <v>935739</v>
      </c>
      <c r="D8" s="154">
        <v>935739</v>
      </c>
      <c r="E8" s="154">
        <v>935739</v>
      </c>
      <c r="F8" s="154"/>
      <c r="G8" s="154"/>
    </row>
    <row r="9" ht="18" customHeight="1" spans="1:7">
      <c r="A9" s="186" t="s">
        <v>99</v>
      </c>
      <c r="B9" s="186" t="s">
        <v>100</v>
      </c>
      <c r="C9" s="154">
        <v>915963</v>
      </c>
      <c r="D9" s="154">
        <v>915963</v>
      </c>
      <c r="E9" s="154">
        <v>915963</v>
      </c>
      <c r="F9" s="154"/>
      <c r="G9" s="154"/>
    </row>
    <row r="10" ht="18" customHeight="1" spans="1:7">
      <c r="A10" s="211" t="s">
        <v>101</v>
      </c>
      <c r="B10" s="211" t="s">
        <v>102</v>
      </c>
      <c r="C10" s="154">
        <v>460800</v>
      </c>
      <c r="D10" s="154">
        <v>460800</v>
      </c>
      <c r="E10" s="154">
        <v>460800</v>
      </c>
      <c r="F10" s="154"/>
      <c r="G10" s="154"/>
    </row>
    <row r="11" ht="18" customHeight="1" spans="1:7">
      <c r="A11" s="211" t="s">
        <v>103</v>
      </c>
      <c r="B11" s="211" t="s">
        <v>104</v>
      </c>
      <c r="C11" s="154">
        <v>422163</v>
      </c>
      <c r="D11" s="154">
        <v>422163</v>
      </c>
      <c r="E11" s="154">
        <v>422163</v>
      </c>
      <c r="F11" s="154"/>
      <c r="G11" s="154"/>
    </row>
    <row r="12" ht="18" customHeight="1" spans="1:7">
      <c r="A12" s="211" t="s">
        <v>105</v>
      </c>
      <c r="B12" s="211" t="s">
        <v>106</v>
      </c>
      <c r="C12" s="154">
        <v>33000</v>
      </c>
      <c r="D12" s="154">
        <v>33000</v>
      </c>
      <c r="E12" s="154">
        <v>33000</v>
      </c>
      <c r="F12" s="154"/>
      <c r="G12" s="154"/>
    </row>
    <row r="13" ht="18" customHeight="1" spans="1:7">
      <c r="A13" s="186" t="s">
        <v>107</v>
      </c>
      <c r="B13" s="186" t="s">
        <v>108</v>
      </c>
      <c r="C13" s="154">
        <v>19776</v>
      </c>
      <c r="D13" s="154">
        <v>19776</v>
      </c>
      <c r="E13" s="154">
        <v>19776</v>
      </c>
      <c r="F13" s="154"/>
      <c r="G13" s="154"/>
    </row>
    <row r="14" ht="18" customHeight="1" spans="1:7">
      <c r="A14" s="211" t="s">
        <v>109</v>
      </c>
      <c r="B14" s="211" t="s">
        <v>110</v>
      </c>
      <c r="C14" s="154">
        <v>19776</v>
      </c>
      <c r="D14" s="154">
        <v>19776</v>
      </c>
      <c r="E14" s="154">
        <v>19776</v>
      </c>
      <c r="F14" s="154"/>
      <c r="G14" s="154"/>
    </row>
    <row r="15" ht="18" customHeight="1" spans="1:7">
      <c r="A15" s="20" t="s">
        <v>111</v>
      </c>
      <c r="B15" s="20" t="s">
        <v>112</v>
      </c>
      <c r="C15" s="154">
        <v>457204</v>
      </c>
      <c r="D15" s="154">
        <v>457204</v>
      </c>
      <c r="E15" s="154">
        <v>457204</v>
      </c>
      <c r="F15" s="154"/>
      <c r="G15" s="154"/>
    </row>
    <row r="16" ht="18" customHeight="1" spans="1:7">
      <c r="A16" s="186" t="s">
        <v>113</v>
      </c>
      <c r="B16" s="186" t="s">
        <v>114</v>
      </c>
      <c r="C16" s="154">
        <v>457204</v>
      </c>
      <c r="D16" s="154">
        <v>457204</v>
      </c>
      <c r="E16" s="154">
        <v>457204</v>
      </c>
      <c r="F16" s="154"/>
      <c r="G16" s="154"/>
    </row>
    <row r="17" ht="18" customHeight="1" spans="1:7">
      <c r="A17" s="211" t="s">
        <v>115</v>
      </c>
      <c r="B17" s="211" t="s">
        <v>116</v>
      </c>
      <c r="C17" s="154">
        <v>177009</v>
      </c>
      <c r="D17" s="154">
        <v>177009</v>
      </c>
      <c r="E17" s="154">
        <v>177009</v>
      </c>
      <c r="F17" s="154"/>
      <c r="G17" s="154"/>
    </row>
    <row r="18" ht="18" customHeight="1" spans="1:7">
      <c r="A18" s="211" t="s">
        <v>117</v>
      </c>
      <c r="B18" s="211" t="s">
        <v>118</v>
      </c>
      <c r="C18" s="154">
        <v>247523</v>
      </c>
      <c r="D18" s="154">
        <v>247523</v>
      </c>
      <c r="E18" s="154">
        <v>247523</v>
      </c>
      <c r="F18" s="154"/>
      <c r="G18" s="154"/>
    </row>
    <row r="19" ht="18" customHeight="1" spans="1:7">
      <c r="A19" s="211" t="s">
        <v>119</v>
      </c>
      <c r="B19" s="211" t="s">
        <v>120</v>
      </c>
      <c r="C19" s="154">
        <v>32672</v>
      </c>
      <c r="D19" s="154">
        <v>32672</v>
      </c>
      <c r="E19" s="154">
        <v>32672</v>
      </c>
      <c r="F19" s="154"/>
      <c r="G19" s="154"/>
    </row>
    <row r="20" ht="18" customHeight="1" spans="1:7">
      <c r="A20" s="20" t="s">
        <v>121</v>
      </c>
      <c r="B20" s="20" t="s">
        <v>122</v>
      </c>
      <c r="C20" s="154">
        <v>2834207</v>
      </c>
      <c r="D20" s="154">
        <v>2734207</v>
      </c>
      <c r="E20" s="154">
        <v>2521867</v>
      </c>
      <c r="F20" s="154">
        <v>212340</v>
      </c>
      <c r="G20" s="154">
        <v>100000</v>
      </c>
    </row>
    <row r="21" ht="18" customHeight="1" spans="1:7">
      <c r="A21" s="186" t="s">
        <v>123</v>
      </c>
      <c r="B21" s="186" t="s">
        <v>124</v>
      </c>
      <c r="C21" s="154">
        <v>2834207</v>
      </c>
      <c r="D21" s="154">
        <v>2734207</v>
      </c>
      <c r="E21" s="154">
        <v>2521867</v>
      </c>
      <c r="F21" s="154">
        <v>212340</v>
      </c>
      <c r="G21" s="154">
        <v>100000</v>
      </c>
    </row>
    <row r="22" ht="18" customHeight="1" spans="1:7">
      <c r="A22" s="211" t="s">
        <v>125</v>
      </c>
      <c r="B22" s="211" t="s">
        <v>126</v>
      </c>
      <c r="C22" s="154">
        <v>2834207</v>
      </c>
      <c r="D22" s="154">
        <v>2734207</v>
      </c>
      <c r="E22" s="154">
        <v>2521867</v>
      </c>
      <c r="F22" s="154">
        <v>212340</v>
      </c>
      <c r="G22" s="154">
        <v>100000</v>
      </c>
    </row>
    <row r="23" ht="18" customHeight="1" spans="1:7">
      <c r="A23" s="20" t="s">
        <v>127</v>
      </c>
      <c r="B23" s="20" t="s">
        <v>128</v>
      </c>
      <c r="C23" s="154">
        <v>333963</v>
      </c>
      <c r="D23" s="154">
        <v>333963</v>
      </c>
      <c r="E23" s="154">
        <v>333963</v>
      </c>
      <c r="F23" s="154"/>
      <c r="G23" s="154"/>
    </row>
    <row r="24" ht="18" customHeight="1" spans="1:7">
      <c r="A24" s="186" t="s">
        <v>129</v>
      </c>
      <c r="B24" s="186" t="s">
        <v>130</v>
      </c>
      <c r="C24" s="154">
        <v>333963</v>
      </c>
      <c r="D24" s="154">
        <v>333963</v>
      </c>
      <c r="E24" s="154">
        <v>333963</v>
      </c>
      <c r="F24" s="154"/>
      <c r="G24" s="154"/>
    </row>
    <row r="25" ht="18" customHeight="1" spans="1:7">
      <c r="A25" s="211" t="s">
        <v>131</v>
      </c>
      <c r="B25" s="211" t="s">
        <v>132</v>
      </c>
      <c r="C25" s="154">
        <v>333963</v>
      </c>
      <c r="D25" s="154">
        <v>333963</v>
      </c>
      <c r="E25" s="154">
        <v>333963</v>
      </c>
      <c r="F25" s="154"/>
      <c r="G25" s="154"/>
    </row>
    <row r="26" ht="18" customHeight="1" spans="1:7">
      <c r="A26" s="212" t="s">
        <v>171</v>
      </c>
      <c r="B26" s="213" t="s">
        <v>171</v>
      </c>
      <c r="C26" s="154">
        <v>4561113</v>
      </c>
      <c r="D26" s="154">
        <v>4461113</v>
      </c>
      <c r="E26" s="154">
        <v>4248773</v>
      </c>
      <c r="F26" s="154">
        <v>212340</v>
      </c>
      <c r="G26" s="154">
        <v>100000</v>
      </c>
    </row>
    <row r="35" ht="20" customHeight="1"/>
  </sheetData>
  <mergeCells count="6">
    <mergeCell ref="A3:G3"/>
    <mergeCell ref="A5:B5"/>
    <mergeCell ref="D5:F5"/>
    <mergeCell ref="A26:B26"/>
    <mergeCell ref="C5:C6"/>
    <mergeCell ref="G5:G6"/>
  </mergeCells>
  <printOptions horizontalCentered="1"/>
  <pageMargins left="0.37" right="0.37" top="0.56" bottom="0.56" header="0.48" footer="0.48"/>
  <pageSetup paperSize="9" scale="84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E40" sqref="E40"/>
    </sheetView>
  </sheetViews>
  <sheetFormatPr defaultColWidth="10.425" defaultRowHeight="14.25" customHeight="1" outlineLevelCol="5"/>
  <cols>
    <col min="1" max="5" width="28.1416666666667" customWidth="1"/>
    <col min="6" max="6" width="33.625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90"/>
      <c r="B2" s="90"/>
      <c r="C2" s="90"/>
      <c r="D2" s="90"/>
      <c r="E2" s="89"/>
      <c r="F2" s="203" t="s">
        <v>172</v>
      </c>
    </row>
    <row r="3" ht="41.25" customHeight="1" spans="1:6">
      <c r="A3" s="204" t="str">
        <f>"2025"&amp;"年一般公共预算“三公”经费支出预算表"</f>
        <v>2025年一般公共预算“三公”经费支出预算表</v>
      </c>
      <c r="B3" s="90"/>
      <c r="C3" s="90"/>
      <c r="D3" s="90"/>
      <c r="E3" s="89"/>
      <c r="F3" s="90"/>
    </row>
    <row r="4" customHeight="1" spans="1:6">
      <c r="A4" s="162" t="str">
        <f>"单位名称："&amp;"石林彝族自治县黑龙潭水库工程管理处"</f>
        <v>单位名称：石林彝族自治县黑龙潭水库工程管理处</v>
      </c>
      <c r="B4" s="205"/>
      <c r="D4" s="90"/>
      <c r="E4" s="89"/>
      <c r="F4" s="111" t="s">
        <v>1</v>
      </c>
    </row>
    <row r="5" ht="27" customHeight="1" spans="1:6">
      <c r="A5" s="94" t="s">
        <v>173</v>
      </c>
      <c r="B5" s="94" t="s">
        <v>174</v>
      </c>
      <c r="C5" s="96" t="s">
        <v>175</v>
      </c>
      <c r="D5" s="94"/>
      <c r="E5" s="95"/>
      <c r="F5" s="94" t="s">
        <v>176</v>
      </c>
    </row>
    <row r="6" ht="28.5" customHeight="1" spans="1:6">
      <c r="A6" s="206"/>
      <c r="B6" s="98"/>
      <c r="C6" s="95" t="s">
        <v>57</v>
      </c>
      <c r="D6" s="95" t="s">
        <v>177</v>
      </c>
      <c r="E6" s="95" t="s">
        <v>178</v>
      </c>
      <c r="F6" s="97"/>
    </row>
    <row r="7" ht="21" customHeight="1" spans="1:6">
      <c r="A7" s="71" t="s">
        <v>82</v>
      </c>
      <c r="B7" s="71" t="s">
        <v>83</v>
      </c>
      <c r="C7" s="71" t="s">
        <v>84</v>
      </c>
      <c r="D7" s="71" t="s">
        <v>85</v>
      </c>
      <c r="E7" s="71" t="s">
        <v>86</v>
      </c>
      <c r="F7" s="71" t="s">
        <v>87</v>
      </c>
    </row>
    <row r="8" ht="21" customHeight="1" spans="1:6">
      <c r="A8" s="154"/>
      <c r="B8" s="154"/>
      <c r="C8" s="154"/>
      <c r="D8" s="154"/>
      <c r="E8" s="154"/>
      <c r="F8" s="154"/>
    </row>
    <row r="10" customHeight="1" spans="1:6">
      <c r="A10" s="207" t="s">
        <v>179</v>
      </c>
      <c r="B10" s="207"/>
      <c r="C10" s="207"/>
      <c r="D10" s="207"/>
      <c r="E10" s="207"/>
      <c r="F10" s="207"/>
    </row>
  </sheetData>
  <mergeCells count="7">
    <mergeCell ref="A3:F3"/>
    <mergeCell ref="A4:B4"/>
    <mergeCell ref="C5:E5"/>
    <mergeCell ref="A10:F10"/>
    <mergeCell ref="A5:A6"/>
    <mergeCell ref="B5:B6"/>
    <mergeCell ref="F5:F6"/>
  </mergeCells>
  <pageMargins left="0.67" right="0.67" top="0.72" bottom="0.72" header="0.28" footer="0.28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topLeftCell="D1" workbookViewId="0">
      <pane ySplit="1" topLeftCell="A24" activePane="bottomLeft" state="frozen"/>
      <selection/>
      <selection pane="bottomLeft" activeCell="O16" sqref="O16"/>
    </sheetView>
  </sheetViews>
  <sheetFormatPr defaultColWidth="9.14166666666667" defaultRowHeight="14.25" customHeight="1"/>
  <cols>
    <col min="1" max="1" width="32.85" customWidth="1"/>
    <col min="2" max="3" width="32.5" customWidth="1"/>
    <col min="4" max="4" width="15.875" customWidth="1"/>
    <col min="5" max="5" width="13.25" customWidth="1"/>
    <col min="6" max="6" width="25.875" customWidth="1"/>
    <col min="7" max="7" width="12.125" customWidth="1"/>
    <col min="8" max="8" width="22.625" customWidth="1"/>
    <col min="9" max="9" width="15.875" customWidth="1"/>
    <col min="10" max="10" width="13.2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8" width="12.125" customWidth="1"/>
    <col min="19" max="19" width="12.5" customWidth="1"/>
    <col min="20" max="20" width="10.875" customWidth="1"/>
    <col min="21" max="21" width="12.625" customWidth="1"/>
    <col min="22" max="22" width="13.25" customWidth="1"/>
    <col min="23" max="23" width="16.5" customWidth="1"/>
    <col min="24" max="24" width="11.87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87"/>
      <c r="C2" s="192"/>
      <c r="E2" s="193"/>
      <c r="F2" s="193"/>
      <c r="G2" s="193"/>
      <c r="H2" s="193"/>
      <c r="I2" s="129"/>
      <c r="J2" s="129"/>
      <c r="K2" s="129"/>
      <c r="L2" s="129"/>
      <c r="M2" s="129"/>
      <c r="N2" s="129"/>
      <c r="R2" s="129"/>
      <c r="V2" s="192"/>
      <c r="X2" s="53" t="s">
        <v>180</v>
      </c>
    </row>
    <row r="3" ht="45.75" customHeight="1" spans="1:24">
      <c r="A3" s="113" t="str">
        <f>"2025"&amp;"年部门基本支出预算表"</f>
        <v>2025年部门基本支出预算表</v>
      </c>
      <c r="B3" s="54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54"/>
      <c r="P3" s="54"/>
      <c r="Q3" s="54"/>
      <c r="R3" s="113"/>
      <c r="S3" s="113"/>
      <c r="T3" s="113"/>
      <c r="U3" s="113"/>
      <c r="V3" s="113"/>
      <c r="W3" s="113"/>
      <c r="X3" s="113"/>
    </row>
    <row r="4" ht="25" customHeight="1" spans="1:24">
      <c r="A4" s="55" t="str">
        <f>"单位名称："&amp;"石林彝族自治县黑龙潭水库工程管理处"</f>
        <v>单位名称：石林彝族自治县黑龙潭水库工程管理处</v>
      </c>
      <c r="B4" s="56"/>
      <c r="C4" s="194"/>
      <c r="D4" s="194"/>
      <c r="E4" s="194"/>
      <c r="F4" s="194"/>
      <c r="G4" s="194"/>
      <c r="H4" s="194"/>
      <c r="I4" s="131"/>
      <c r="J4" s="131"/>
      <c r="K4" s="131"/>
      <c r="L4" s="131"/>
      <c r="M4" s="131"/>
      <c r="N4" s="131"/>
      <c r="O4" s="57"/>
      <c r="P4" s="57"/>
      <c r="Q4" s="57"/>
      <c r="R4" s="131"/>
      <c r="V4" s="192"/>
      <c r="X4" s="53" t="s">
        <v>1</v>
      </c>
    </row>
    <row r="5" ht="18" customHeight="1" spans="1:24">
      <c r="A5" s="59" t="s">
        <v>181</v>
      </c>
      <c r="B5" s="59" t="s">
        <v>182</v>
      </c>
      <c r="C5" s="59" t="s">
        <v>183</v>
      </c>
      <c r="D5" s="59" t="s">
        <v>184</v>
      </c>
      <c r="E5" s="59" t="s">
        <v>185</v>
      </c>
      <c r="F5" s="59" t="s">
        <v>186</v>
      </c>
      <c r="G5" s="59" t="s">
        <v>187</v>
      </c>
      <c r="H5" s="59" t="s">
        <v>188</v>
      </c>
      <c r="I5" s="199" t="s">
        <v>189</v>
      </c>
      <c r="J5" s="158" t="s">
        <v>189</v>
      </c>
      <c r="K5" s="158"/>
      <c r="L5" s="158"/>
      <c r="M5" s="158"/>
      <c r="N5" s="158"/>
      <c r="O5" s="14"/>
      <c r="P5" s="14"/>
      <c r="Q5" s="14"/>
      <c r="R5" s="150" t="s">
        <v>61</v>
      </c>
      <c r="S5" s="158" t="s">
        <v>62</v>
      </c>
      <c r="T5" s="158"/>
      <c r="U5" s="158"/>
      <c r="V5" s="158"/>
      <c r="W5" s="158"/>
      <c r="X5" s="159"/>
    </row>
    <row r="6" ht="18" customHeight="1" spans="1:24">
      <c r="A6" s="61"/>
      <c r="B6" s="76"/>
      <c r="C6" s="180"/>
      <c r="D6" s="61"/>
      <c r="E6" s="61"/>
      <c r="F6" s="61"/>
      <c r="G6" s="61"/>
      <c r="H6" s="61"/>
      <c r="I6" s="178" t="s">
        <v>190</v>
      </c>
      <c r="J6" s="199" t="s">
        <v>58</v>
      </c>
      <c r="K6" s="158"/>
      <c r="L6" s="158"/>
      <c r="M6" s="158"/>
      <c r="N6" s="159"/>
      <c r="O6" s="13" t="s">
        <v>191</v>
      </c>
      <c r="P6" s="14"/>
      <c r="Q6" s="46"/>
      <c r="R6" s="59" t="s">
        <v>61</v>
      </c>
      <c r="S6" s="199" t="s">
        <v>62</v>
      </c>
      <c r="T6" s="150" t="s">
        <v>64</v>
      </c>
      <c r="U6" s="158" t="s">
        <v>62</v>
      </c>
      <c r="V6" s="150" t="s">
        <v>66</v>
      </c>
      <c r="W6" s="150" t="s">
        <v>67</v>
      </c>
      <c r="X6" s="36" t="s">
        <v>68</v>
      </c>
    </row>
    <row r="7" ht="19.5" customHeight="1" spans="1:24">
      <c r="A7" s="76"/>
      <c r="B7" s="76"/>
      <c r="C7" s="76"/>
      <c r="D7" s="76"/>
      <c r="E7" s="76"/>
      <c r="F7" s="76"/>
      <c r="G7" s="76"/>
      <c r="H7" s="76"/>
      <c r="I7" s="76"/>
      <c r="J7" s="200" t="s">
        <v>192</v>
      </c>
      <c r="K7" s="59" t="s">
        <v>193</v>
      </c>
      <c r="L7" s="59" t="s">
        <v>194</v>
      </c>
      <c r="M7" s="59" t="s">
        <v>195</v>
      </c>
      <c r="N7" s="59" t="s">
        <v>196</v>
      </c>
      <c r="O7" s="59" t="s">
        <v>58</v>
      </c>
      <c r="P7" s="59" t="s">
        <v>59</v>
      </c>
      <c r="Q7" s="59" t="s">
        <v>60</v>
      </c>
      <c r="R7" s="76"/>
      <c r="S7" s="59" t="s">
        <v>57</v>
      </c>
      <c r="T7" s="59" t="s">
        <v>64</v>
      </c>
      <c r="U7" s="59" t="s">
        <v>197</v>
      </c>
      <c r="V7" s="59" t="s">
        <v>66</v>
      </c>
      <c r="W7" s="59" t="s">
        <v>67</v>
      </c>
      <c r="X7" s="59" t="s">
        <v>68</v>
      </c>
    </row>
    <row r="8" ht="37.5" customHeight="1" spans="1:24">
      <c r="A8" s="195"/>
      <c r="B8" s="66"/>
      <c r="C8" s="195"/>
      <c r="D8" s="195"/>
      <c r="E8" s="195"/>
      <c r="F8" s="195"/>
      <c r="G8" s="195"/>
      <c r="H8" s="195"/>
      <c r="I8" s="195"/>
      <c r="J8" s="201" t="s">
        <v>57</v>
      </c>
      <c r="K8" s="64" t="s">
        <v>198</v>
      </c>
      <c r="L8" s="64" t="s">
        <v>194</v>
      </c>
      <c r="M8" s="64" t="s">
        <v>195</v>
      </c>
      <c r="N8" s="64" t="s">
        <v>196</v>
      </c>
      <c r="O8" s="64" t="s">
        <v>194</v>
      </c>
      <c r="P8" s="64" t="s">
        <v>195</v>
      </c>
      <c r="Q8" s="64" t="s">
        <v>196</v>
      </c>
      <c r="R8" s="64" t="s">
        <v>61</v>
      </c>
      <c r="S8" s="64" t="s">
        <v>57</v>
      </c>
      <c r="T8" s="64" t="s">
        <v>64</v>
      </c>
      <c r="U8" s="64" t="s">
        <v>197</v>
      </c>
      <c r="V8" s="64" t="s">
        <v>66</v>
      </c>
      <c r="W8" s="64" t="s">
        <v>67</v>
      </c>
      <c r="X8" s="64" t="s">
        <v>68</v>
      </c>
    </row>
    <row r="9" customHeight="1" spans="1:24">
      <c r="A9" s="83">
        <v>1</v>
      </c>
      <c r="B9" s="83">
        <v>2</v>
      </c>
      <c r="C9" s="83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  <c r="I9" s="83">
        <v>9</v>
      </c>
      <c r="J9" s="83">
        <v>10</v>
      </c>
      <c r="K9" s="83">
        <v>11</v>
      </c>
      <c r="L9" s="83">
        <v>12</v>
      </c>
      <c r="M9" s="83">
        <v>13</v>
      </c>
      <c r="N9" s="83">
        <v>14</v>
      </c>
      <c r="O9" s="83">
        <v>15</v>
      </c>
      <c r="P9" s="83">
        <v>16</v>
      </c>
      <c r="Q9" s="83">
        <v>17</v>
      </c>
      <c r="R9" s="83">
        <v>18</v>
      </c>
      <c r="S9" s="83">
        <v>19</v>
      </c>
      <c r="T9" s="83">
        <v>20</v>
      </c>
      <c r="U9" s="83">
        <v>21</v>
      </c>
      <c r="V9" s="83">
        <v>22</v>
      </c>
      <c r="W9" s="83">
        <v>23</v>
      </c>
      <c r="X9" s="83">
        <v>24</v>
      </c>
    </row>
    <row r="10" ht="20.25" customHeight="1" spans="1:24">
      <c r="A10" s="196" t="s">
        <v>199</v>
      </c>
      <c r="B10" s="196" t="s">
        <v>70</v>
      </c>
      <c r="C10" s="196" t="s">
        <v>200</v>
      </c>
      <c r="D10" s="196" t="s">
        <v>201</v>
      </c>
      <c r="E10" s="196" t="s">
        <v>103</v>
      </c>
      <c r="F10" s="196" t="s">
        <v>104</v>
      </c>
      <c r="G10" s="196" t="s">
        <v>202</v>
      </c>
      <c r="H10" s="196" t="s">
        <v>203</v>
      </c>
      <c r="I10" s="154">
        <v>422163</v>
      </c>
      <c r="J10" s="154">
        <v>422163</v>
      </c>
      <c r="K10" s="154"/>
      <c r="L10" s="154"/>
      <c r="M10" s="154">
        <v>422163</v>
      </c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ht="20.25" customHeight="1" spans="1:24">
      <c r="A11" s="196" t="s">
        <v>199</v>
      </c>
      <c r="B11" s="196" t="s">
        <v>70</v>
      </c>
      <c r="C11" s="196" t="s">
        <v>200</v>
      </c>
      <c r="D11" s="196" t="s">
        <v>201</v>
      </c>
      <c r="E11" s="196" t="s">
        <v>105</v>
      </c>
      <c r="F11" s="196" t="s">
        <v>106</v>
      </c>
      <c r="G11" s="196" t="s">
        <v>204</v>
      </c>
      <c r="H11" s="196" t="s">
        <v>205</v>
      </c>
      <c r="I11" s="154">
        <v>33000</v>
      </c>
      <c r="J11" s="154">
        <v>33000</v>
      </c>
      <c r="K11" s="202"/>
      <c r="L11" s="202"/>
      <c r="M11" s="154">
        <v>33000</v>
      </c>
      <c r="N11" s="202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ht="20.25" customHeight="1" spans="1:24">
      <c r="A12" s="196" t="s">
        <v>199</v>
      </c>
      <c r="B12" s="196" t="s">
        <v>70</v>
      </c>
      <c r="C12" s="196" t="s">
        <v>200</v>
      </c>
      <c r="D12" s="196" t="s">
        <v>201</v>
      </c>
      <c r="E12" s="196" t="s">
        <v>115</v>
      </c>
      <c r="F12" s="196" t="s">
        <v>116</v>
      </c>
      <c r="G12" s="196" t="s">
        <v>206</v>
      </c>
      <c r="H12" s="196" t="s">
        <v>207</v>
      </c>
      <c r="I12" s="154">
        <v>177009</v>
      </c>
      <c r="J12" s="154">
        <v>177009</v>
      </c>
      <c r="K12" s="202"/>
      <c r="L12" s="202"/>
      <c r="M12" s="154">
        <v>177009</v>
      </c>
      <c r="N12" s="202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ht="20.25" customHeight="1" spans="1:24">
      <c r="A13" s="196" t="s">
        <v>199</v>
      </c>
      <c r="B13" s="196" t="s">
        <v>70</v>
      </c>
      <c r="C13" s="196" t="s">
        <v>200</v>
      </c>
      <c r="D13" s="196" t="s">
        <v>201</v>
      </c>
      <c r="E13" s="196" t="s">
        <v>117</v>
      </c>
      <c r="F13" s="196" t="s">
        <v>118</v>
      </c>
      <c r="G13" s="196" t="s">
        <v>208</v>
      </c>
      <c r="H13" s="196" t="s">
        <v>209</v>
      </c>
      <c r="I13" s="154">
        <v>112035</v>
      </c>
      <c r="J13" s="154">
        <v>112035</v>
      </c>
      <c r="K13" s="202"/>
      <c r="L13" s="202"/>
      <c r="M13" s="154">
        <v>112035</v>
      </c>
      <c r="N13" s="202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ht="20.25" customHeight="1" spans="1:24">
      <c r="A14" s="196" t="s">
        <v>199</v>
      </c>
      <c r="B14" s="196" t="s">
        <v>70</v>
      </c>
      <c r="C14" s="196" t="s">
        <v>200</v>
      </c>
      <c r="D14" s="196" t="s">
        <v>201</v>
      </c>
      <c r="E14" s="196" t="s">
        <v>117</v>
      </c>
      <c r="F14" s="196" t="s">
        <v>118</v>
      </c>
      <c r="G14" s="196" t="s">
        <v>208</v>
      </c>
      <c r="H14" s="196" t="s">
        <v>209</v>
      </c>
      <c r="I14" s="154">
        <v>135488</v>
      </c>
      <c r="J14" s="154">
        <v>135488</v>
      </c>
      <c r="K14" s="202"/>
      <c r="L14" s="202"/>
      <c r="M14" s="154">
        <v>135488</v>
      </c>
      <c r="N14" s="202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ht="20.25" customHeight="1" spans="1:24">
      <c r="A15" s="196" t="s">
        <v>199</v>
      </c>
      <c r="B15" s="196" t="s">
        <v>70</v>
      </c>
      <c r="C15" s="196" t="s">
        <v>200</v>
      </c>
      <c r="D15" s="196" t="s">
        <v>201</v>
      </c>
      <c r="E15" s="196" t="s">
        <v>119</v>
      </c>
      <c r="F15" s="196" t="s">
        <v>120</v>
      </c>
      <c r="G15" s="196" t="s">
        <v>210</v>
      </c>
      <c r="H15" s="196" t="s">
        <v>211</v>
      </c>
      <c r="I15" s="154">
        <v>16544</v>
      </c>
      <c r="J15" s="154">
        <v>16544</v>
      </c>
      <c r="K15" s="202"/>
      <c r="L15" s="202"/>
      <c r="M15" s="154">
        <v>16544</v>
      </c>
      <c r="N15" s="202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 ht="20.25" customHeight="1" spans="1:24">
      <c r="A16" s="196" t="s">
        <v>199</v>
      </c>
      <c r="B16" s="196" t="s">
        <v>70</v>
      </c>
      <c r="C16" s="196" t="s">
        <v>200</v>
      </c>
      <c r="D16" s="196" t="s">
        <v>201</v>
      </c>
      <c r="E16" s="196" t="s">
        <v>119</v>
      </c>
      <c r="F16" s="196" t="s">
        <v>120</v>
      </c>
      <c r="G16" s="196" t="s">
        <v>210</v>
      </c>
      <c r="H16" s="196" t="s">
        <v>211</v>
      </c>
      <c r="I16" s="154">
        <v>10857</v>
      </c>
      <c r="J16" s="154">
        <v>10857</v>
      </c>
      <c r="K16" s="202"/>
      <c r="L16" s="202"/>
      <c r="M16" s="154">
        <v>10857</v>
      </c>
      <c r="N16" s="202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 ht="20.25" customHeight="1" spans="1:24">
      <c r="A17" s="196" t="s">
        <v>199</v>
      </c>
      <c r="B17" s="196" t="s">
        <v>70</v>
      </c>
      <c r="C17" s="196" t="s">
        <v>200</v>
      </c>
      <c r="D17" s="196" t="s">
        <v>201</v>
      </c>
      <c r="E17" s="196" t="s">
        <v>119</v>
      </c>
      <c r="F17" s="196" t="s">
        <v>120</v>
      </c>
      <c r="G17" s="196" t="s">
        <v>210</v>
      </c>
      <c r="H17" s="196" t="s">
        <v>211</v>
      </c>
      <c r="I17" s="154">
        <v>5271</v>
      </c>
      <c r="J17" s="154">
        <v>5271</v>
      </c>
      <c r="K17" s="202"/>
      <c r="L17" s="202"/>
      <c r="M17" s="154">
        <v>5271</v>
      </c>
      <c r="N17" s="202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ht="20.25" customHeight="1" spans="1:24">
      <c r="A18" s="196" t="s">
        <v>199</v>
      </c>
      <c r="B18" s="196" t="s">
        <v>70</v>
      </c>
      <c r="C18" s="196" t="s">
        <v>200</v>
      </c>
      <c r="D18" s="196" t="s">
        <v>201</v>
      </c>
      <c r="E18" s="196" t="s">
        <v>125</v>
      </c>
      <c r="F18" s="196" t="s">
        <v>126</v>
      </c>
      <c r="G18" s="196" t="s">
        <v>210</v>
      </c>
      <c r="H18" s="196" t="s">
        <v>211</v>
      </c>
      <c r="I18" s="154">
        <v>15267</v>
      </c>
      <c r="J18" s="154">
        <v>15267</v>
      </c>
      <c r="K18" s="202"/>
      <c r="L18" s="202"/>
      <c r="M18" s="154">
        <v>15267</v>
      </c>
      <c r="N18" s="202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ht="20.25" customHeight="1" spans="1:24">
      <c r="A19" s="196" t="s">
        <v>199</v>
      </c>
      <c r="B19" s="196" t="s">
        <v>70</v>
      </c>
      <c r="C19" s="196" t="s">
        <v>212</v>
      </c>
      <c r="D19" s="196" t="s">
        <v>132</v>
      </c>
      <c r="E19" s="196" t="s">
        <v>131</v>
      </c>
      <c r="F19" s="196" t="s">
        <v>132</v>
      </c>
      <c r="G19" s="196" t="s">
        <v>213</v>
      </c>
      <c r="H19" s="196" t="s">
        <v>132</v>
      </c>
      <c r="I19" s="154">
        <v>333963</v>
      </c>
      <c r="J19" s="154">
        <v>333963</v>
      </c>
      <c r="K19" s="202"/>
      <c r="L19" s="202"/>
      <c r="M19" s="154">
        <v>333963</v>
      </c>
      <c r="N19" s="202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ht="20.25" customHeight="1" spans="1:24">
      <c r="A20" s="196" t="s">
        <v>199</v>
      </c>
      <c r="B20" s="196" t="s">
        <v>70</v>
      </c>
      <c r="C20" s="196" t="s">
        <v>214</v>
      </c>
      <c r="D20" s="196" t="s">
        <v>176</v>
      </c>
      <c r="E20" s="196" t="s">
        <v>125</v>
      </c>
      <c r="F20" s="196" t="s">
        <v>126</v>
      </c>
      <c r="G20" s="196" t="s">
        <v>215</v>
      </c>
      <c r="H20" s="196" t="s">
        <v>176</v>
      </c>
      <c r="I20" s="154">
        <v>8400</v>
      </c>
      <c r="J20" s="154">
        <v>8400</v>
      </c>
      <c r="K20" s="202"/>
      <c r="L20" s="202"/>
      <c r="M20" s="154">
        <v>8400</v>
      </c>
      <c r="N20" s="202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ht="20.25" customHeight="1" spans="1:24">
      <c r="A21" s="196" t="s">
        <v>199</v>
      </c>
      <c r="B21" s="196" t="s">
        <v>70</v>
      </c>
      <c r="C21" s="196" t="s">
        <v>216</v>
      </c>
      <c r="D21" s="196" t="s">
        <v>217</v>
      </c>
      <c r="E21" s="196" t="s">
        <v>125</v>
      </c>
      <c r="F21" s="196" t="s">
        <v>126</v>
      </c>
      <c r="G21" s="196" t="s">
        <v>218</v>
      </c>
      <c r="H21" s="196" t="s">
        <v>217</v>
      </c>
      <c r="I21" s="154">
        <v>24360</v>
      </c>
      <c r="J21" s="154">
        <v>24360</v>
      </c>
      <c r="K21" s="202"/>
      <c r="L21" s="202"/>
      <c r="M21" s="154">
        <v>24360</v>
      </c>
      <c r="N21" s="202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ht="20.25" customHeight="1" spans="1:24">
      <c r="A22" s="196" t="s">
        <v>199</v>
      </c>
      <c r="B22" s="196" t="s">
        <v>70</v>
      </c>
      <c r="C22" s="196" t="s">
        <v>219</v>
      </c>
      <c r="D22" s="196" t="s">
        <v>220</v>
      </c>
      <c r="E22" s="196" t="s">
        <v>125</v>
      </c>
      <c r="F22" s="196" t="s">
        <v>126</v>
      </c>
      <c r="G22" s="196" t="s">
        <v>221</v>
      </c>
      <c r="H22" s="196" t="s">
        <v>222</v>
      </c>
      <c r="I22" s="154">
        <v>31500</v>
      </c>
      <c r="J22" s="154">
        <v>31500</v>
      </c>
      <c r="K22" s="202"/>
      <c r="L22" s="202"/>
      <c r="M22" s="154">
        <v>31500</v>
      </c>
      <c r="N22" s="202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ht="20.25" customHeight="1" spans="1:24">
      <c r="A23" s="196" t="s">
        <v>199</v>
      </c>
      <c r="B23" s="196" t="s">
        <v>70</v>
      </c>
      <c r="C23" s="196" t="s">
        <v>219</v>
      </c>
      <c r="D23" s="196" t="s">
        <v>220</v>
      </c>
      <c r="E23" s="196" t="s">
        <v>125</v>
      </c>
      <c r="F23" s="196" t="s">
        <v>126</v>
      </c>
      <c r="G23" s="196" t="s">
        <v>223</v>
      </c>
      <c r="H23" s="196" t="s">
        <v>224</v>
      </c>
      <c r="I23" s="154">
        <v>4200</v>
      </c>
      <c r="J23" s="154">
        <v>4200</v>
      </c>
      <c r="K23" s="202"/>
      <c r="L23" s="202"/>
      <c r="M23" s="154">
        <v>4200</v>
      </c>
      <c r="N23" s="202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ht="20.25" customHeight="1" spans="1:24">
      <c r="A24" s="196" t="s">
        <v>199</v>
      </c>
      <c r="B24" s="196" t="s">
        <v>70</v>
      </c>
      <c r="C24" s="196" t="s">
        <v>219</v>
      </c>
      <c r="D24" s="196" t="s">
        <v>220</v>
      </c>
      <c r="E24" s="196" t="s">
        <v>125</v>
      </c>
      <c r="F24" s="196" t="s">
        <v>126</v>
      </c>
      <c r="G24" s="196" t="s">
        <v>225</v>
      </c>
      <c r="H24" s="196" t="s">
        <v>226</v>
      </c>
      <c r="I24" s="154">
        <v>6300</v>
      </c>
      <c r="J24" s="154">
        <v>6300</v>
      </c>
      <c r="K24" s="202"/>
      <c r="L24" s="202"/>
      <c r="M24" s="154">
        <v>6300</v>
      </c>
      <c r="N24" s="202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 ht="20.25" customHeight="1" spans="1:24">
      <c r="A25" s="196" t="s">
        <v>199</v>
      </c>
      <c r="B25" s="196" t="s">
        <v>70</v>
      </c>
      <c r="C25" s="196" t="s">
        <v>219</v>
      </c>
      <c r="D25" s="196" t="s">
        <v>220</v>
      </c>
      <c r="E25" s="196" t="s">
        <v>125</v>
      </c>
      <c r="F25" s="196" t="s">
        <v>126</v>
      </c>
      <c r="G25" s="196" t="s">
        <v>227</v>
      </c>
      <c r="H25" s="196" t="s">
        <v>228</v>
      </c>
      <c r="I25" s="154">
        <v>4200</v>
      </c>
      <c r="J25" s="154">
        <v>4200</v>
      </c>
      <c r="K25" s="202"/>
      <c r="L25" s="202"/>
      <c r="M25" s="154">
        <v>4200</v>
      </c>
      <c r="N25" s="202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 ht="20.25" customHeight="1" spans="1:24">
      <c r="A26" s="196" t="s">
        <v>199</v>
      </c>
      <c r="B26" s="196" t="s">
        <v>70</v>
      </c>
      <c r="C26" s="196" t="s">
        <v>219</v>
      </c>
      <c r="D26" s="196" t="s">
        <v>220</v>
      </c>
      <c r="E26" s="196" t="s">
        <v>125</v>
      </c>
      <c r="F26" s="196" t="s">
        <v>126</v>
      </c>
      <c r="G26" s="196" t="s">
        <v>229</v>
      </c>
      <c r="H26" s="196" t="s">
        <v>230</v>
      </c>
      <c r="I26" s="154">
        <v>14700</v>
      </c>
      <c r="J26" s="154">
        <v>14700</v>
      </c>
      <c r="K26" s="202"/>
      <c r="L26" s="202"/>
      <c r="M26" s="154">
        <v>14700</v>
      </c>
      <c r="N26" s="202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 ht="20.25" customHeight="1" spans="1:24">
      <c r="A27" s="196" t="s">
        <v>199</v>
      </c>
      <c r="B27" s="196" t="s">
        <v>70</v>
      </c>
      <c r="C27" s="196" t="s">
        <v>219</v>
      </c>
      <c r="D27" s="196" t="s">
        <v>220</v>
      </c>
      <c r="E27" s="196" t="s">
        <v>125</v>
      </c>
      <c r="F27" s="196" t="s">
        <v>126</v>
      </c>
      <c r="G27" s="196" t="s">
        <v>231</v>
      </c>
      <c r="H27" s="196" t="s">
        <v>232</v>
      </c>
      <c r="I27" s="154">
        <v>63000</v>
      </c>
      <c r="J27" s="154">
        <v>63000</v>
      </c>
      <c r="K27" s="202"/>
      <c r="L27" s="202"/>
      <c r="M27" s="154">
        <v>63000</v>
      </c>
      <c r="N27" s="202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 ht="20.25" customHeight="1" spans="1:24">
      <c r="A28" s="196" t="s">
        <v>199</v>
      </c>
      <c r="B28" s="196" t="s">
        <v>70</v>
      </c>
      <c r="C28" s="196" t="s">
        <v>219</v>
      </c>
      <c r="D28" s="196" t="s">
        <v>220</v>
      </c>
      <c r="E28" s="196" t="s">
        <v>125</v>
      </c>
      <c r="F28" s="196" t="s">
        <v>126</v>
      </c>
      <c r="G28" s="196" t="s">
        <v>233</v>
      </c>
      <c r="H28" s="196" t="s">
        <v>234</v>
      </c>
      <c r="I28" s="154">
        <v>55680</v>
      </c>
      <c r="J28" s="154">
        <v>55680</v>
      </c>
      <c r="K28" s="202"/>
      <c r="L28" s="202"/>
      <c r="M28" s="154">
        <v>55680</v>
      </c>
      <c r="N28" s="202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 ht="20.25" customHeight="1" spans="1:24">
      <c r="A29" s="196" t="s">
        <v>199</v>
      </c>
      <c r="B29" s="196" t="s">
        <v>70</v>
      </c>
      <c r="C29" s="196" t="s">
        <v>235</v>
      </c>
      <c r="D29" s="196" t="s">
        <v>236</v>
      </c>
      <c r="E29" s="196" t="s">
        <v>125</v>
      </c>
      <c r="F29" s="196" t="s">
        <v>126</v>
      </c>
      <c r="G29" s="196" t="s">
        <v>237</v>
      </c>
      <c r="H29" s="196" t="s">
        <v>238</v>
      </c>
      <c r="I29" s="154">
        <v>1095888</v>
      </c>
      <c r="J29" s="154">
        <v>1095888</v>
      </c>
      <c r="K29" s="202"/>
      <c r="L29" s="202"/>
      <c r="M29" s="154">
        <v>1095888</v>
      </c>
      <c r="N29" s="202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 ht="20.25" customHeight="1" spans="1:24">
      <c r="A30" s="196" t="s">
        <v>199</v>
      </c>
      <c r="B30" s="196" t="s">
        <v>70</v>
      </c>
      <c r="C30" s="196" t="s">
        <v>235</v>
      </c>
      <c r="D30" s="196" t="s">
        <v>236</v>
      </c>
      <c r="E30" s="196" t="s">
        <v>125</v>
      </c>
      <c r="F30" s="196" t="s">
        <v>126</v>
      </c>
      <c r="G30" s="196" t="s">
        <v>239</v>
      </c>
      <c r="H30" s="196" t="s">
        <v>240</v>
      </c>
      <c r="I30" s="154">
        <v>525624</v>
      </c>
      <c r="J30" s="154">
        <v>525624</v>
      </c>
      <c r="K30" s="202"/>
      <c r="L30" s="202"/>
      <c r="M30" s="154">
        <v>525624</v>
      </c>
      <c r="N30" s="202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 ht="20.25" customHeight="1" spans="1:24">
      <c r="A31" s="196" t="s">
        <v>199</v>
      </c>
      <c r="B31" s="196" t="s">
        <v>70</v>
      </c>
      <c r="C31" s="196" t="s">
        <v>235</v>
      </c>
      <c r="D31" s="196" t="s">
        <v>236</v>
      </c>
      <c r="E31" s="196" t="s">
        <v>125</v>
      </c>
      <c r="F31" s="196" t="s">
        <v>126</v>
      </c>
      <c r="G31" s="196" t="s">
        <v>241</v>
      </c>
      <c r="H31" s="196" t="s">
        <v>242</v>
      </c>
      <c r="I31" s="154">
        <v>91324</v>
      </c>
      <c r="J31" s="154">
        <v>91324</v>
      </c>
      <c r="K31" s="202"/>
      <c r="L31" s="202"/>
      <c r="M31" s="154">
        <v>91324</v>
      </c>
      <c r="N31" s="202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ht="20.25" customHeight="1" spans="1:24">
      <c r="A32" s="196" t="s">
        <v>199</v>
      </c>
      <c r="B32" s="196" t="s">
        <v>70</v>
      </c>
      <c r="C32" s="196" t="s">
        <v>235</v>
      </c>
      <c r="D32" s="196" t="s">
        <v>236</v>
      </c>
      <c r="E32" s="196" t="s">
        <v>125</v>
      </c>
      <c r="F32" s="196" t="s">
        <v>126</v>
      </c>
      <c r="G32" s="196" t="s">
        <v>241</v>
      </c>
      <c r="H32" s="196" t="s">
        <v>242</v>
      </c>
      <c r="I32" s="154">
        <v>4500</v>
      </c>
      <c r="J32" s="154">
        <v>4500</v>
      </c>
      <c r="K32" s="202"/>
      <c r="L32" s="202"/>
      <c r="M32" s="154">
        <v>4500</v>
      </c>
      <c r="N32" s="202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 ht="20.25" customHeight="1" spans="1:24">
      <c r="A33" s="196" t="s">
        <v>199</v>
      </c>
      <c r="B33" s="196" t="s">
        <v>70</v>
      </c>
      <c r="C33" s="196" t="s">
        <v>235</v>
      </c>
      <c r="D33" s="196" t="s">
        <v>236</v>
      </c>
      <c r="E33" s="196" t="s">
        <v>125</v>
      </c>
      <c r="F33" s="196" t="s">
        <v>126</v>
      </c>
      <c r="G33" s="196" t="s">
        <v>243</v>
      </c>
      <c r="H33" s="196" t="s">
        <v>244</v>
      </c>
      <c r="I33" s="154">
        <v>176400</v>
      </c>
      <c r="J33" s="154">
        <v>176400</v>
      </c>
      <c r="K33" s="202"/>
      <c r="L33" s="202"/>
      <c r="M33" s="154">
        <v>176400</v>
      </c>
      <c r="N33" s="202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 ht="20.25" customHeight="1" spans="1:24">
      <c r="A34" s="196" t="s">
        <v>199</v>
      </c>
      <c r="B34" s="196" t="s">
        <v>70</v>
      </c>
      <c r="C34" s="196" t="s">
        <v>235</v>
      </c>
      <c r="D34" s="196" t="s">
        <v>236</v>
      </c>
      <c r="E34" s="196" t="s">
        <v>125</v>
      </c>
      <c r="F34" s="196" t="s">
        <v>126</v>
      </c>
      <c r="G34" s="196" t="s">
        <v>243</v>
      </c>
      <c r="H34" s="196" t="s">
        <v>244</v>
      </c>
      <c r="I34" s="154">
        <v>219264</v>
      </c>
      <c r="J34" s="154">
        <v>219264</v>
      </c>
      <c r="K34" s="202"/>
      <c r="L34" s="202"/>
      <c r="M34" s="154">
        <v>219264</v>
      </c>
      <c r="N34" s="202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 ht="20" customHeight="1" spans="1:24">
      <c r="A35" s="196" t="s">
        <v>199</v>
      </c>
      <c r="B35" s="196" t="s">
        <v>70</v>
      </c>
      <c r="C35" s="196" t="s">
        <v>235</v>
      </c>
      <c r="D35" s="196" t="s">
        <v>236</v>
      </c>
      <c r="E35" s="196" t="s">
        <v>125</v>
      </c>
      <c r="F35" s="196" t="s">
        <v>126</v>
      </c>
      <c r="G35" s="196" t="s">
        <v>243</v>
      </c>
      <c r="H35" s="196" t="s">
        <v>244</v>
      </c>
      <c r="I35" s="154">
        <v>393600</v>
      </c>
      <c r="J35" s="154">
        <v>393600</v>
      </c>
      <c r="K35" s="202"/>
      <c r="L35" s="202"/>
      <c r="M35" s="154">
        <v>393600</v>
      </c>
      <c r="N35" s="202"/>
      <c r="O35" s="154"/>
      <c r="P35" s="154"/>
      <c r="Q35" s="154"/>
      <c r="R35" s="154"/>
      <c r="S35" s="154"/>
      <c r="T35" s="154"/>
      <c r="U35" s="154"/>
      <c r="V35" s="154"/>
      <c r="W35" s="154"/>
      <c r="X35" s="154"/>
    </row>
    <row r="36" ht="20.25" customHeight="1" spans="1:24">
      <c r="A36" s="196" t="s">
        <v>199</v>
      </c>
      <c r="B36" s="196" t="s">
        <v>70</v>
      </c>
      <c r="C36" s="196" t="s">
        <v>245</v>
      </c>
      <c r="D36" s="196" t="s">
        <v>246</v>
      </c>
      <c r="E36" s="196" t="s">
        <v>101</v>
      </c>
      <c r="F36" s="196" t="s">
        <v>102</v>
      </c>
      <c r="G36" s="196" t="s">
        <v>247</v>
      </c>
      <c r="H36" s="196" t="s">
        <v>248</v>
      </c>
      <c r="I36" s="154">
        <v>460800</v>
      </c>
      <c r="J36" s="154">
        <v>460800</v>
      </c>
      <c r="K36" s="202"/>
      <c r="L36" s="202"/>
      <c r="M36" s="154">
        <v>460800</v>
      </c>
      <c r="N36" s="202"/>
      <c r="O36" s="154"/>
      <c r="P36" s="154"/>
      <c r="Q36" s="154"/>
      <c r="R36" s="154"/>
      <c r="S36" s="154"/>
      <c r="T36" s="154"/>
      <c r="U36" s="154"/>
      <c r="V36" s="154"/>
      <c r="W36" s="154"/>
      <c r="X36" s="154"/>
    </row>
    <row r="37" ht="20.25" customHeight="1" spans="1:24">
      <c r="A37" s="196" t="s">
        <v>199</v>
      </c>
      <c r="B37" s="196" t="s">
        <v>70</v>
      </c>
      <c r="C37" s="196" t="s">
        <v>249</v>
      </c>
      <c r="D37" s="196" t="s">
        <v>250</v>
      </c>
      <c r="E37" s="196" t="s">
        <v>109</v>
      </c>
      <c r="F37" s="196" t="s">
        <v>110</v>
      </c>
      <c r="G37" s="196" t="s">
        <v>247</v>
      </c>
      <c r="H37" s="196" t="s">
        <v>248</v>
      </c>
      <c r="I37" s="154">
        <v>19776</v>
      </c>
      <c r="J37" s="154">
        <v>19776</v>
      </c>
      <c r="K37" s="202"/>
      <c r="L37" s="202"/>
      <c r="M37" s="154">
        <v>19776</v>
      </c>
      <c r="N37" s="202"/>
      <c r="O37" s="154"/>
      <c r="P37" s="154"/>
      <c r="Q37" s="154"/>
      <c r="R37" s="154"/>
      <c r="S37" s="154"/>
      <c r="T37" s="154"/>
      <c r="U37" s="154"/>
      <c r="V37" s="154"/>
      <c r="W37" s="154"/>
      <c r="X37" s="154"/>
    </row>
    <row r="38" ht="17.25" customHeight="1" spans="1:24">
      <c r="A38" s="79" t="s">
        <v>171</v>
      </c>
      <c r="B38" s="80"/>
      <c r="C38" s="197"/>
      <c r="D38" s="197"/>
      <c r="E38" s="197"/>
      <c r="F38" s="197"/>
      <c r="G38" s="197"/>
      <c r="H38" s="198"/>
      <c r="I38" s="154">
        <v>4461113</v>
      </c>
      <c r="J38" s="154">
        <v>4461113</v>
      </c>
      <c r="K38" s="154"/>
      <c r="L38" s="154"/>
      <c r="M38" s="154">
        <v>4461113</v>
      </c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</row>
  </sheetData>
  <mergeCells count="31">
    <mergeCell ref="A3:X3"/>
    <mergeCell ref="A4:H4"/>
    <mergeCell ref="I5:X5"/>
    <mergeCell ref="J6:N6"/>
    <mergeCell ref="O6:Q6"/>
    <mergeCell ref="S6:X6"/>
    <mergeCell ref="A38:H38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pane ySplit="1" topLeftCell="A2" activePane="bottomLeft" state="frozen"/>
      <selection/>
      <selection pane="bottomLeft" activeCell="E30" sqref="E30"/>
    </sheetView>
  </sheetViews>
  <sheetFormatPr defaultColWidth="9.14166666666667" defaultRowHeight="14.25" customHeight="1"/>
  <cols>
    <col min="1" max="1" width="10.2833333333333" customWidth="1"/>
    <col min="2" max="2" width="19.5" customWidth="1"/>
    <col min="3" max="3" width="38.125" customWidth="1"/>
    <col min="4" max="4" width="28.875" customWidth="1"/>
    <col min="5" max="5" width="12.375" customWidth="1"/>
    <col min="6" max="6" width="17.125" customWidth="1"/>
    <col min="7" max="7" width="12.75" customWidth="1"/>
    <col min="8" max="8" width="12.375" customWidth="1"/>
    <col min="9" max="9" width="12.5" customWidth="1"/>
    <col min="10" max="10" width="10.25" customWidth="1"/>
    <col min="11" max="11" width="11.5" customWidth="1"/>
    <col min="12" max="12" width="10" customWidth="1"/>
    <col min="13" max="13" width="9.375" customWidth="1"/>
    <col min="14" max="16" width="9.25" customWidth="1"/>
    <col min="17" max="17" width="8.75" customWidth="1"/>
    <col min="18" max="18" width="11.375" customWidth="1"/>
    <col min="19" max="19" width="10" customWidth="1"/>
    <col min="20" max="20" width="11" customWidth="1"/>
    <col min="21" max="21" width="13.125" customWidth="1"/>
    <col min="22" max="22" width="17" customWidth="1"/>
    <col min="23" max="23" width="9.6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87"/>
      <c r="E2" s="52"/>
      <c r="F2" s="52"/>
      <c r="G2" s="52"/>
      <c r="H2" s="52"/>
      <c r="U2" s="187"/>
      <c r="W2" s="191" t="s">
        <v>251</v>
      </c>
    </row>
    <row r="3" ht="46.5" customHeight="1" spans="1:23">
      <c r="A3" s="54" t="str">
        <f>"2025"&amp;"年部门项目支出预算表"</f>
        <v>2025年部门项目支出预算表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25" customHeight="1" spans="1:23">
      <c r="A4" s="55" t="str">
        <f>"单位名称："&amp;"石林彝族自治县黑龙潭水库工程管理处"</f>
        <v>单位名称：石林彝族自治县黑龙潭水库工程管理处</v>
      </c>
      <c r="B4" s="56"/>
      <c r="C4" s="56"/>
      <c r="D4" s="56"/>
      <c r="E4" s="56"/>
      <c r="F4" s="56"/>
      <c r="G4" s="56"/>
      <c r="H4" s="56"/>
      <c r="I4" s="57"/>
      <c r="J4" s="57"/>
      <c r="K4" s="57"/>
      <c r="L4" s="57"/>
      <c r="M4" s="57"/>
      <c r="N4" s="57"/>
      <c r="O4" s="57"/>
      <c r="P4" s="57"/>
      <c r="Q4" s="57"/>
      <c r="U4" s="187"/>
      <c r="W4" s="171" t="s">
        <v>1</v>
      </c>
    </row>
    <row r="5" ht="21.75" customHeight="1" spans="1:23">
      <c r="A5" s="59" t="s">
        <v>252</v>
      </c>
      <c r="B5" s="60" t="s">
        <v>183</v>
      </c>
      <c r="C5" s="59" t="s">
        <v>184</v>
      </c>
      <c r="D5" s="59" t="s">
        <v>253</v>
      </c>
      <c r="E5" s="60" t="s">
        <v>185</v>
      </c>
      <c r="F5" s="60" t="s">
        <v>186</v>
      </c>
      <c r="G5" s="60" t="s">
        <v>254</v>
      </c>
      <c r="H5" s="60" t="s">
        <v>255</v>
      </c>
      <c r="I5" s="75" t="s">
        <v>55</v>
      </c>
      <c r="J5" s="13" t="s">
        <v>256</v>
      </c>
      <c r="K5" s="14"/>
      <c r="L5" s="14"/>
      <c r="M5" s="46"/>
      <c r="N5" s="13" t="s">
        <v>191</v>
      </c>
      <c r="O5" s="14"/>
      <c r="P5" s="46"/>
      <c r="Q5" s="60" t="s">
        <v>61</v>
      </c>
      <c r="R5" s="13" t="s">
        <v>62</v>
      </c>
      <c r="S5" s="14"/>
      <c r="T5" s="14"/>
      <c r="U5" s="14"/>
      <c r="V5" s="14"/>
      <c r="W5" s="46"/>
    </row>
    <row r="6" ht="21.75" customHeight="1" spans="1:23">
      <c r="A6" s="61"/>
      <c r="B6" s="76"/>
      <c r="C6" s="61"/>
      <c r="D6" s="61"/>
      <c r="E6" s="62"/>
      <c r="F6" s="62"/>
      <c r="G6" s="62"/>
      <c r="H6" s="62"/>
      <c r="I6" s="76"/>
      <c r="J6" s="123" t="s">
        <v>58</v>
      </c>
      <c r="K6" s="188"/>
      <c r="L6" s="60" t="s">
        <v>59</v>
      </c>
      <c r="M6" s="60" t="s">
        <v>60</v>
      </c>
      <c r="N6" s="60" t="s">
        <v>58</v>
      </c>
      <c r="O6" s="60" t="s">
        <v>59</v>
      </c>
      <c r="P6" s="60" t="s">
        <v>60</v>
      </c>
      <c r="Q6" s="62"/>
      <c r="R6" s="60" t="s">
        <v>57</v>
      </c>
      <c r="S6" s="60" t="s">
        <v>64</v>
      </c>
      <c r="T6" s="60" t="s">
        <v>197</v>
      </c>
      <c r="U6" s="60" t="s">
        <v>66</v>
      </c>
      <c r="V6" s="60" t="s">
        <v>67</v>
      </c>
      <c r="W6" s="60" t="s">
        <v>68</v>
      </c>
    </row>
    <row r="7" ht="21" customHeight="1" spans="1:23">
      <c r="A7" s="76"/>
      <c r="B7" s="76"/>
      <c r="C7" s="76"/>
      <c r="D7" s="76"/>
      <c r="E7" s="76"/>
      <c r="F7" s="76"/>
      <c r="G7" s="76"/>
      <c r="H7" s="76"/>
      <c r="I7" s="76"/>
      <c r="J7" s="189" t="s">
        <v>57</v>
      </c>
      <c r="K7" s="190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</row>
    <row r="8" ht="39.75" customHeight="1" spans="1:23">
      <c r="A8" s="64"/>
      <c r="B8" s="66"/>
      <c r="C8" s="64"/>
      <c r="D8" s="64"/>
      <c r="E8" s="65"/>
      <c r="F8" s="65"/>
      <c r="G8" s="65"/>
      <c r="H8" s="65"/>
      <c r="I8" s="66"/>
      <c r="J8" s="18" t="s">
        <v>57</v>
      </c>
      <c r="K8" s="18" t="s">
        <v>257</v>
      </c>
      <c r="L8" s="65"/>
      <c r="M8" s="65"/>
      <c r="N8" s="65"/>
      <c r="O8" s="65"/>
      <c r="P8" s="65"/>
      <c r="Q8" s="65"/>
      <c r="R8" s="65"/>
      <c r="S8" s="65"/>
      <c r="T8" s="65"/>
      <c r="U8" s="66"/>
      <c r="V8" s="65"/>
      <c r="W8" s="65"/>
    </row>
    <row r="9" ht="15" customHeight="1" spans="1:23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  <c r="L9" s="83">
        <v>12</v>
      </c>
      <c r="M9" s="83">
        <v>13</v>
      </c>
      <c r="N9" s="83">
        <v>14</v>
      </c>
      <c r="O9" s="83">
        <v>15</v>
      </c>
      <c r="P9" s="83">
        <v>16</v>
      </c>
      <c r="Q9" s="83">
        <v>17</v>
      </c>
      <c r="R9" s="83">
        <v>18</v>
      </c>
      <c r="S9" s="83">
        <v>19</v>
      </c>
      <c r="T9" s="83">
        <v>20</v>
      </c>
      <c r="U9" s="67">
        <v>21</v>
      </c>
      <c r="V9" s="83">
        <v>22</v>
      </c>
      <c r="W9" s="67">
        <v>23</v>
      </c>
    </row>
    <row r="10" ht="21.75" customHeight="1" spans="1:23">
      <c r="A10" s="115" t="s">
        <v>258</v>
      </c>
      <c r="B10" s="115" t="s">
        <v>259</v>
      </c>
      <c r="C10" s="115" t="s">
        <v>260</v>
      </c>
      <c r="D10" s="115" t="s">
        <v>70</v>
      </c>
      <c r="E10" s="115" t="s">
        <v>125</v>
      </c>
      <c r="F10" s="115" t="s">
        <v>126</v>
      </c>
      <c r="G10" s="115" t="s">
        <v>221</v>
      </c>
      <c r="H10" s="115" t="s">
        <v>222</v>
      </c>
      <c r="I10" s="154">
        <v>100000</v>
      </c>
      <c r="J10" s="154">
        <v>100000</v>
      </c>
      <c r="K10" s="154">
        <v>100000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ht="18.75" customHeight="1" spans="1:23">
      <c r="A11" s="79" t="s">
        <v>171</v>
      </c>
      <c r="B11" s="80"/>
      <c r="C11" s="80"/>
      <c r="D11" s="80"/>
      <c r="E11" s="80"/>
      <c r="F11" s="80"/>
      <c r="G11" s="80"/>
      <c r="H11" s="81"/>
      <c r="I11" s="154">
        <v>100000</v>
      </c>
      <c r="J11" s="154">
        <v>100000</v>
      </c>
      <c r="K11" s="154">
        <v>100000</v>
      </c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35" ht="20" customHeight="1"/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4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5"/>
  <sheetViews>
    <sheetView showZeros="0" topLeftCell="B1" workbookViewId="0">
      <pane ySplit="1" topLeftCell="A2" activePane="bottomLeft" state="frozen"/>
      <selection/>
      <selection pane="bottomLeft" activeCell="G17" sqref="G17"/>
    </sheetView>
  </sheetViews>
  <sheetFormatPr defaultColWidth="9.14166666666667" defaultRowHeight="12" customHeight="1"/>
  <cols>
    <col min="1" max="1" width="42.125" customWidth="1"/>
    <col min="2" max="3" width="32.5" customWidth="1"/>
    <col min="4" max="4" width="23.875" customWidth="1"/>
    <col min="5" max="5" width="19.25" customWidth="1"/>
    <col min="6" max="6" width="12" customWidth="1"/>
    <col min="7" max="7" width="13.875" customWidth="1"/>
    <col min="8" max="8" width="14.5" customWidth="1"/>
    <col min="9" max="9" width="15.875" customWidth="1"/>
    <col min="10" max="10" width="14.875" customWidth="1"/>
    <col min="11" max="11" width="11.5" customWidth="1"/>
    <col min="12" max="12" width="11" customWidth="1"/>
    <col min="13" max="13" width="11.875" customWidth="1"/>
    <col min="14" max="15" width="9.25" customWidth="1"/>
    <col min="16" max="16" width="11.25" customWidth="1"/>
    <col min="17" max="17" width="14.125" customWidth="1"/>
    <col min="18" max="18" width="14.25" customWidth="1"/>
    <col min="19" max="19" width="16.1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53" t="s">
        <v>261</v>
      </c>
    </row>
    <row r="3" ht="39.75" customHeight="1" spans="1:10">
      <c r="A3" s="112" t="str">
        <f>"2025"&amp;"年部门项目支出绩效目标表"</f>
        <v>2025年部门项目支出绩效目标表</v>
      </c>
      <c r="B3" s="54"/>
      <c r="C3" s="54"/>
      <c r="D3" s="54"/>
      <c r="E3" s="54"/>
      <c r="F3" s="113"/>
      <c r="G3" s="54"/>
      <c r="H3" s="113"/>
      <c r="I3" s="113"/>
      <c r="J3" s="54"/>
    </row>
    <row r="4" ht="25" customHeight="1" spans="1:1">
      <c r="A4" s="55" t="str">
        <f>"单位名称："&amp;"石林彝族自治县黑龙潭水库工程管理处"</f>
        <v>单位名称：石林彝族自治县黑龙潭水库工程管理处</v>
      </c>
    </row>
    <row r="5" ht="44.25" customHeight="1" spans="1:10">
      <c r="A5" s="18" t="s">
        <v>184</v>
      </c>
      <c r="B5" s="18" t="s">
        <v>262</v>
      </c>
      <c r="C5" s="18" t="s">
        <v>263</v>
      </c>
      <c r="D5" s="18" t="s">
        <v>264</v>
      </c>
      <c r="E5" s="18" t="s">
        <v>265</v>
      </c>
      <c r="F5" s="114" t="s">
        <v>266</v>
      </c>
      <c r="G5" s="18" t="s">
        <v>267</v>
      </c>
      <c r="H5" s="114" t="s">
        <v>268</v>
      </c>
      <c r="I5" s="114" t="s">
        <v>269</v>
      </c>
      <c r="J5" s="18" t="s">
        <v>270</v>
      </c>
    </row>
    <row r="6" ht="18.75" customHeight="1" spans="1:10">
      <c r="A6" s="185">
        <v>1</v>
      </c>
      <c r="B6" s="185">
        <v>2</v>
      </c>
      <c r="C6" s="185">
        <v>3</v>
      </c>
      <c r="D6" s="185">
        <v>4</v>
      </c>
      <c r="E6" s="185">
        <v>5</v>
      </c>
      <c r="F6" s="83">
        <v>6</v>
      </c>
      <c r="G6" s="185">
        <v>7</v>
      </c>
      <c r="H6" s="83">
        <v>8</v>
      </c>
      <c r="I6" s="83">
        <v>9</v>
      </c>
      <c r="J6" s="185">
        <v>10</v>
      </c>
    </row>
    <row r="7" ht="42" customHeight="1" spans="1:10">
      <c r="A7" s="20" t="s">
        <v>70</v>
      </c>
      <c r="B7" s="115"/>
      <c r="C7" s="115"/>
      <c r="D7" s="115"/>
      <c r="E7" s="101"/>
      <c r="F7" s="116"/>
      <c r="G7" s="101"/>
      <c r="H7" s="116"/>
      <c r="I7" s="116"/>
      <c r="J7" s="101"/>
    </row>
    <row r="8" ht="42" customHeight="1" spans="1:10">
      <c r="A8" s="186" t="s">
        <v>260</v>
      </c>
      <c r="B8" s="68" t="s">
        <v>271</v>
      </c>
      <c r="C8" s="68" t="s">
        <v>272</v>
      </c>
      <c r="D8" s="68" t="s">
        <v>273</v>
      </c>
      <c r="E8" s="20" t="s">
        <v>274</v>
      </c>
      <c r="F8" s="68" t="s">
        <v>275</v>
      </c>
      <c r="G8" s="20" t="s">
        <v>276</v>
      </c>
      <c r="H8" s="68" t="s">
        <v>277</v>
      </c>
      <c r="I8" s="68" t="s">
        <v>278</v>
      </c>
      <c r="J8" s="20" t="s">
        <v>279</v>
      </c>
    </row>
    <row r="9" ht="42" customHeight="1" spans="1:10">
      <c r="A9" s="186" t="s">
        <v>260</v>
      </c>
      <c r="B9" s="68" t="s">
        <v>271</v>
      </c>
      <c r="C9" s="68" t="s">
        <v>280</v>
      </c>
      <c r="D9" s="68" t="s">
        <v>281</v>
      </c>
      <c r="E9" s="20" t="s">
        <v>282</v>
      </c>
      <c r="F9" s="68" t="s">
        <v>275</v>
      </c>
      <c r="G9" s="20" t="s">
        <v>283</v>
      </c>
      <c r="H9" s="68" t="s">
        <v>284</v>
      </c>
      <c r="I9" s="68" t="s">
        <v>285</v>
      </c>
      <c r="J9" s="20" t="s">
        <v>286</v>
      </c>
    </row>
    <row r="10" ht="42" customHeight="1" spans="1:10">
      <c r="A10" s="186" t="s">
        <v>260</v>
      </c>
      <c r="B10" s="68" t="s">
        <v>271</v>
      </c>
      <c r="C10" s="68" t="s">
        <v>287</v>
      </c>
      <c r="D10" s="68" t="s">
        <v>288</v>
      </c>
      <c r="E10" s="20" t="s">
        <v>288</v>
      </c>
      <c r="F10" s="68" t="s">
        <v>275</v>
      </c>
      <c r="G10" s="20" t="s">
        <v>289</v>
      </c>
      <c r="H10" s="68" t="s">
        <v>284</v>
      </c>
      <c r="I10" s="68" t="s">
        <v>285</v>
      </c>
      <c r="J10" s="20" t="s">
        <v>290</v>
      </c>
    </row>
    <row r="35" ht="20" customHeight="1"/>
  </sheetData>
  <mergeCells count="4">
    <mergeCell ref="A3:J3"/>
    <mergeCell ref="A4:H4"/>
    <mergeCell ref="A8:A10"/>
    <mergeCell ref="B8:B10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2025-03-12T06:21:00Z</dcterms:created>
  <dcterms:modified xsi:type="dcterms:W3CDTF">2025-03-17T01:50:01Z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AF542EE5AE8B4340832B12EBDB158D2F</vt:lpwstr>
  </property>
  <property fmtid="{D5CDD505-2E9C-101B-9397-08002B2CF9AE}" pid="3" name="KSOProductBuildVer">
    <vt:lpwstr>2052-11.8.2.12089</vt:lpwstr>
  </property>
</Properties>
</file>