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tabRatio="939" firstSheet="29" activeTab="32"/>
  </bookViews>
  <sheets>
    <sheet name="1-1石林彝族自治县一般公共预算收入情况表" sheetId="28" r:id="rId1"/>
    <sheet name="1-2石林彝族自治县一般公共预算支出情况表" sheetId="29" r:id="rId2"/>
    <sheet name="1-3县本级一般公共预算收入情况表" sheetId="31" r:id="rId3"/>
    <sheet name="1-4县本级一般公共预算支出情况表（公开到项级）" sheetId="33" r:id="rId4"/>
    <sheet name="1-5县本级一般公共预算基本支出情况表（公开到款级）" sheetId="132" r:id="rId5"/>
    <sheet name="1-6县本级一般公共预算支出表(州、市对下转移支付项目)" sheetId="35" r:id="rId6"/>
    <sheet name="1-7石林彝族自治县分地区税收返还和转移支付预算表" sheetId="36" r:id="rId7"/>
    <sheet name="1-8石林彝族自治县县本级“三公”经费预算财政拨款情况统计表" sheetId="131" r:id="rId8"/>
    <sheet name="2-1石林彝族自治县政府性基金预算收入情况表" sheetId="54" r:id="rId9"/>
    <sheet name="2-2石林彝族自治县政府性基金预算支出情况表" sheetId="55" r:id="rId10"/>
    <sheet name="2-3县本级政府性基金预算收入情况表" sheetId="56" r:id="rId11"/>
    <sheet name="2-4县本级政府性基金预算支出情况表（公开到项级）" sheetId="57" r:id="rId12"/>
    <sheet name="2-5县本级政府性基金支出表(州、市对下转移支付)" sheetId="58" r:id="rId13"/>
    <sheet name="3-1石林彝族自治县国有资本经营收入预算情况表" sheetId="108" r:id="rId14"/>
    <sheet name="3-2石林彝族自治县国有资本经营支出预算情况表" sheetId="109" r:id="rId15"/>
    <sheet name="3-3县本级国有资本经营收入预算情况表" sheetId="110" r:id="rId16"/>
    <sheet name="3-4县本级国有资本经营支出预算情况表（公开到项级）" sheetId="111" r:id="rId17"/>
    <sheet name="3-5 石林彝族自治县国有资本经营预算转移支付表 （分地区）" sheetId="129" r:id="rId18"/>
    <sheet name="3-6 国有资本经营预算转移支付表（分项目）" sheetId="130" r:id="rId19"/>
    <sheet name="4-1石林彝族自治县社会保险基金收入预算情况表" sheetId="113" r:id="rId20"/>
    <sheet name="4-2石林彝族自治县社会保险基金支出预算情况表" sheetId="114" r:id="rId21"/>
    <sheet name="4-3县本级社会保险基金收入预算情况表" sheetId="117" r:id="rId22"/>
    <sheet name="4-4县本级社会保险基金支出预算情况表" sheetId="118" r:id="rId23"/>
    <sheet name="5-1   2021年地方政府债务限额及余额预算情况表" sheetId="119" r:id="rId24"/>
    <sheet name="5-2  2021年地方政府一般债务余额情况表" sheetId="120" r:id="rId25"/>
    <sheet name="5-3  本级2021年地方政府一般债务余额情况表" sheetId="121" r:id="rId26"/>
    <sheet name="5-4 2021年地方政府专项债务余额情况表" sheetId="122" r:id="rId27"/>
    <sheet name="5-5 本级2021年地方政府专项债务余额情况表（本级）" sheetId="123" r:id="rId28"/>
    <sheet name="5-6 地方政府债券发行及还本付息情况表" sheetId="124" r:id="rId29"/>
    <sheet name="5-7 2022年本级政府专项债务限额和余额情况表" sheetId="125" r:id="rId30"/>
    <sheet name="5-8 2022年年初新增地方政府债券资金安排表" sheetId="126" r:id="rId31"/>
    <sheet name="6-1重大政策和重点项目绩效目标表" sheetId="133" r:id="rId32"/>
    <sheet name="6-2重点工作情况解释说明汇总表" sheetId="128" r:id="rId33"/>
  </sheets>
  <externalReferences>
    <externalReference r:id="rId34"/>
    <externalReference r:id="rId35"/>
  </externalReferences>
  <definedNames>
    <definedName name="_xlnm._FilterDatabase" localSheetId="2" hidden="1">'1-3县本级一般公共预算收入情况表'!$A$3:$E$40</definedName>
    <definedName name="_xlnm._FilterDatabase" localSheetId="5" hidden="1">'1-6县本级一般公共预算支出表(州、市对下转移支付项目)'!$A$3:$C$244</definedName>
    <definedName name="_xlnm._FilterDatabase" localSheetId="15" hidden="1">'3-3县本级国有资本经营收入预算情况表'!$A$3:$D$36</definedName>
    <definedName name="_xlnm._FilterDatabase" localSheetId="19" hidden="1">'4-1石林彝族自治县社会保险基金收入预算情况表'!$A$3:$D$40</definedName>
    <definedName name="_xlnm._FilterDatabase" localSheetId="20" hidden="1">'4-2石林彝族自治县社会保险基金支出预算情况表'!$A$3:$D$24</definedName>
    <definedName name="_xlnm._FilterDatabase" localSheetId="21" hidden="1">'4-3县本级社会保险基金收入预算情况表'!$A$3:$D$40</definedName>
    <definedName name="_xlnm._FilterDatabase" localSheetId="22" hidden="1">'4-4县本级社会保险基金支出预算情况表'!$A$3:$D$19</definedName>
    <definedName name="_xlnm._FilterDatabase" localSheetId="0" hidden="1">'1-1石林彝族自治县一般公共预算收入情况表'!$A$3:$E$39</definedName>
    <definedName name="_xlnm._FilterDatabase" localSheetId="1" hidden="1">'1-2石林彝族自治县一般公共预算支出情况表'!$A$3:$E$38</definedName>
    <definedName name="_xlnm._FilterDatabase" localSheetId="3" hidden="1">'1-4县本级一般公共预算支出情况表（公开到项级）'!$A$3:$E$1355</definedName>
    <definedName name="_xlnm._FilterDatabase" localSheetId="4" hidden="1">'1-5县本级一般公共预算基本支出情况表（公开到款级）'!$A$3:$B$31</definedName>
    <definedName name="_xlnm._FilterDatabase" localSheetId="8" hidden="1">'2-1石林彝族自治县政府性基金预算收入情况表'!$A$3:$E$37</definedName>
    <definedName name="_xlnm._FilterDatabase" localSheetId="9" hidden="1">'2-2石林彝族自治县政府性基金预算支出情况表'!$A$3:$E$270</definedName>
    <definedName name="_xlnm._FilterDatabase" localSheetId="10" hidden="1">'2-3县本级政府性基金预算收入情况表'!$A$3:$E$37</definedName>
    <definedName name="_xlnm._FilterDatabase" localSheetId="11" hidden="1">'2-4县本级政府性基金预算支出情况表（公开到项级）'!$A$1:$E$269</definedName>
    <definedName name="_xlnm._FilterDatabase" localSheetId="12" hidden="1">'2-5县本级政府性基金支出表(州、市对下转移支付)'!$A$3:$D$18</definedName>
    <definedName name="_xlnm._FilterDatabase" localSheetId="13" hidden="1">'3-1石林彝族自治县国有资本经营收入预算情况表'!$A$1:$D$54</definedName>
    <definedName name="_xlnm._FilterDatabase" localSheetId="14" hidden="1">'3-2石林彝族自治县国有资本经营支出预算情况表'!$A$3:$D$28</definedName>
    <definedName name="_xlnm._FilterDatabase" localSheetId="16" hidden="1">'3-4县本级国有资本经营支出预算情况表（公开到项级）'!$A$3:$D$22</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'1-1石林彝族自治县一般公共预算收入情况表'!$B$1:$E$39</definedName>
    <definedName name="_xlnm.Print_Area" localSheetId="1">'1-2石林彝族自治县一般公共预算支出情况表'!$B$1:$E$38</definedName>
    <definedName name="_xlnm.Print_Area" localSheetId="2">'1-3县本级一般公共预算收入情况表'!$B$1:$E$40</definedName>
    <definedName name="_xlnm.Print_Area" localSheetId="3">'1-4县本级一般公共预算支出情况表（公开到项级）'!$B$1:$E$1355</definedName>
    <definedName name="_xlnm.Print_Area" localSheetId="4">'1-5县本级一般公共预算基本支出情况表（公开到款级）'!$A$1:$B$31</definedName>
    <definedName name="_xlnm.Print_Area" localSheetId="5">'1-6县本级一般公共预算支出表(州、市对下转移支付项目)'!$A$1:$C$244</definedName>
    <definedName name="_xlnm.Print_Area" localSheetId="6">'1-7石林彝族自治县分地区税收返还和转移支付预算表'!$A$1:$D$21</definedName>
    <definedName name="_xlnm.Print_Area" localSheetId="8">'2-1石林彝族自治县政府性基金预算收入情况表'!$B$1:$E$37</definedName>
    <definedName name="_xlnm.Print_Area" localSheetId="9">'2-2石林彝族自治县政府性基金预算支出情况表'!$B$1:$E$270</definedName>
    <definedName name="_xlnm.Print_Area" localSheetId="10">'2-3县本级政府性基金预算收入情况表'!$B$1:$E$37</definedName>
    <definedName name="_xlnm.Print_Area" localSheetId="11">'2-4县本级政府性基金预算支出情况表（公开到项级）'!$B$1:$E$269</definedName>
    <definedName name="_xlnm.Print_Area" localSheetId="12">'2-5县本级政府性基金支出表(州、市对下转移支付)'!$A$1:$D$15</definedName>
    <definedName name="_xlnm.Print_Area" localSheetId="13">'3-1石林彝族自治县国有资本经营收入预算情况表'!$A$1:$D$42</definedName>
    <definedName name="_xlnm.Print_Area" localSheetId="14">'3-2石林彝族自治县国有资本经营支出预算情况表'!$A$1:$D$29</definedName>
    <definedName name="_xlnm.Print_Area" localSheetId="15">'3-3县本级国有资本经营收入预算情况表'!$A$1:$D$36</definedName>
    <definedName name="_xlnm.Print_Area" localSheetId="16">'3-4县本级国有资本经营支出预算情况表（公开到项级）'!$A$1:$D$22</definedName>
    <definedName name="_xlnm.Print_Area" localSheetId="19">'4-1石林彝族自治县社会保险基金收入预算情况表'!$A$1:$D$40</definedName>
    <definedName name="_xlnm.Print_Area" localSheetId="20">'4-2石林彝族自治县社会保险基金支出预算情况表'!$A$1:$D$24</definedName>
    <definedName name="_xlnm.Print_Area" localSheetId="21">'4-3县本级社会保险基金收入预算情况表'!$A$1:$D$40</definedName>
    <definedName name="_xlnm.Print_Area" localSheetId="22">'4-4县本级社会保险基金支出预算情况表'!$A$1:$D$19</definedName>
    <definedName name="_xlnm.Print_Titles" localSheetId="0">'1-1石林彝族自治县一般公共预算收入情况表'!$1:$3</definedName>
    <definedName name="_xlnm.Print_Titles" localSheetId="1">'1-2石林彝族自治县一般公共预算支出情况表'!$1:$3</definedName>
    <definedName name="_xlnm.Print_Titles" localSheetId="2">'1-3县本级一般公共预算收入情况表'!$1:$3</definedName>
    <definedName name="_xlnm.Print_Titles" localSheetId="3">'1-4县本级一般公共预算支出情况表（公开到项级）'!$1:$3</definedName>
    <definedName name="_xlnm.Print_Titles" localSheetId="4">'1-5县本级一般公共预算基本支出情况表（公开到款级）'!$1:$3</definedName>
    <definedName name="_xlnm.Print_Titles" localSheetId="5">'1-6县本级一般公共预算支出表(州、市对下转移支付项目)'!$1:$3</definedName>
    <definedName name="_xlnm.Print_Titles" localSheetId="6">'1-7石林彝族自治县分地区税收返还和转移支付预算表'!$1:$3</definedName>
    <definedName name="_xlnm.Print_Titles" localSheetId="8">'2-1石林彝族自治县政府性基金预算收入情况表'!$1:$3</definedName>
    <definedName name="_xlnm.Print_Titles" localSheetId="9">'2-2石林彝族自治县政府性基金预算支出情况表'!$1:$3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'2-5县本级政府性基金支出表(州、市对下转移支付)'!$1:$3</definedName>
    <definedName name="_xlnm.Print_Titles" localSheetId="13">'3-1石林彝族自治县国有资本经营收入预算情况表'!$1:$3</definedName>
    <definedName name="_xlnm.Print_Titles" localSheetId="14">'3-2石林彝族自治县国有资本经营支出预算情况表'!$1:$3</definedName>
    <definedName name="_xlnm.Print_Titles" localSheetId="15">'3-3县本级国有资本经营收入预算情况表'!$1:$3</definedName>
    <definedName name="_xlnm.Print_Titles" localSheetId="19">'4-1石林彝族自治县社会保险基金收入预算情况表'!$1:$3</definedName>
    <definedName name="_xlnm.Print_Titles" localSheetId="21">'4-3县本级社会保险基金收入预算情况表'!$1:$3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2">#REF!</definedName>
    <definedName name="专项收入全年预计数">#REF!</definedName>
    <definedName name="_xlnm.Print_Titles" localSheetId="31">'6-1重大政策和重点项目绩效目标表'!$2:$4</definedName>
    <definedName name="专项收入年初预算数" localSheetId="31">#REF!</definedName>
    <definedName name="专项收入全年预计数" localSheetId="31">#REF!</definedName>
    <definedName name="_xlnm.Print_Area" localSheetId="31">'6-1重大政策和重点项目绩效目标表'!$A$2:$J$64</definedName>
  </definedNames>
  <calcPr calcId="144525" fullPrecision="0"/>
</workbook>
</file>

<file path=xl/sharedStrings.xml><?xml version="1.0" encoding="utf-8"?>
<sst xmlns="http://schemas.openxmlformats.org/spreadsheetml/2006/main" count="5259" uniqueCount="3662">
  <si>
    <t>1-1  2022年石林彝族自治县一般公共预算收入情况表</t>
  </si>
  <si>
    <t>单位：万元</t>
  </si>
  <si>
    <t>科目编码</t>
  </si>
  <si>
    <t>项目</t>
  </si>
  <si>
    <t>2021年执行数</t>
  </si>
  <si>
    <t>2022年预算数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</si>
  <si>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</si>
  <si>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</si>
  <si>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</si>
  <si>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</si>
  <si>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</si>
  <si>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</si>
  <si>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</si>
  <si>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</si>
  <si>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</si>
  <si>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</si>
  <si>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</si>
  <si>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</si>
  <si>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</si>
  <si>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</si>
  <si>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</si>
  <si>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</si>
  <si>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</si>
  <si>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</si>
  <si>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</si>
  <si>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</si>
  <si>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</si>
  <si>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</si>
  <si>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</si>
  <si>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</si>
  <si>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</si>
  <si>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</si>
  <si>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</si>
  <si>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</si>
  <si>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</si>
  <si>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</si>
  <si>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</si>
  <si>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</si>
  <si>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</si>
  <si>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</si>
  <si>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</si>
  <si>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</si>
  <si>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</si>
  <si>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</si>
  <si>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</si>
  <si>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</si>
  <si>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</si>
  <si>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</si>
  <si>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</si>
  <si>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</si>
  <si>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</si>
  <si>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</si>
  <si>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</si>
  <si>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</si>
  <si>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</si>
  <si>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</si>
  <si>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</si>
  <si>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</si>
  <si>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</si>
  <si>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</si>
  <si>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</si>
  <si>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</si>
  <si>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</si>
  <si>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</si>
  <si>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</si>
  <si>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</si>
  <si>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</si>
  <si>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2022年石林彝族自治县一般公共预算支出情况表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</si>
  <si>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</si>
  <si>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</si>
  <si>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</si>
  <si>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</si>
  <si>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</si>
  <si>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</si>
  <si>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</si>
  <si>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</si>
  <si>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</si>
  <si>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</si>
  <si>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</si>
  <si>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</si>
  <si>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</si>
  <si>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</si>
  <si>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</si>
  <si>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</si>
  <si>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</si>
  <si>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</si>
  <si>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</si>
  <si>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</si>
  <si>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</si>
  <si>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</si>
  <si>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</si>
  <si>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</si>
  <si>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</si>
  <si>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</si>
  <si>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</si>
  <si>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</si>
  <si>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</si>
  <si>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</si>
  <si>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</si>
  <si>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</si>
  <si>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</si>
  <si>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</si>
  <si>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</si>
  <si>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</si>
  <si>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</si>
  <si>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</si>
  <si>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</si>
  <si>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</si>
  <si>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</si>
  <si>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</si>
  <si>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</si>
  <si>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</si>
  <si>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</si>
  <si>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</si>
  <si>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</si>
  <si>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</si>
  <si>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</si>
  <si>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</si>
  <si>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</si>
  <si>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</si>
  <si>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</si>
  <si>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安排预算稳定调节基金</t>
  </si>
  <si>
    <t xml:space="preserve">    补充预算周转金</t>
  </si>
  <si>
    <t>地方政府一般债务再置换支出</t>
  </si>
  <si>
    <t>地方政府一般债务还本支出</t>
  </si>
  <si>
    <t>年终结转</t>
  </si>
  <si>
    <t>各项支出合计</t>
  </si>
  <si>
    <t>1-3  2022年县本级一般公共预算收入情况表</t>
  </si>
  <si>
    <t>2021年预算数</t>
  </si>
  <si>
    <t>比上年预算数增长%</t>
  </si>
  <si>
    <r>
      <rPr>
        <sz val="14"/>
        <rFont val="宋体"/>
        <charset val="134"/>
      </rPr>
      <t>10199</t>
    </r>
  </si>
  <si>
    <t xml:space="preserve">   上解收入</t>
  </si>
  <si>
    <t>1-4  2022年县本级一般公共预算支出情况表</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</si>
  <si>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</si>
  <si>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</si>
  <si>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</si>
  <si>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</si>
  <si>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</si>
  <si>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</si>
  <si>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</si>
  <si>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</si>
  <si>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</si>
  <si>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</si>
  <si>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</si>
  <si>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</si>
  <si>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</si>
  <si>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</si>
  <si>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</si>
  <si>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</si>
  <si>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</si>
  <si>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</si>
  <si>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</si>
  <si>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</si>
  <si>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</si>
  <si>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</si>
  <si>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</si>
  <si>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</si>
  <si>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</si>
  <si>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</si>
  <si>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</si>
  <si>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</si>
  <si>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</si>
  <si>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</si>
  <si>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</si>
  <si>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</si>
  <si>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</si>
  <si>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</si>
  <si>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</si>
  <si>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</si>
  <si>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</si>
  <si>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</si>
  <si>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</si>
  <si>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</si>
  <si>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</si>
  <si>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</si>
  <si>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</si>
  <si>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</si>
  <si>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</si>
  <si>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</si>
  <si>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</si>
  <si>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</si>
  <si>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</si>
  <si>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</si>
  <si>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</si>
  <si>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</si>
  <si>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</si>
  <si>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</si>
  <si>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</si>
  <si>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</si>
  <si>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</si>
  <si>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</si>
  <si>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</si>
  <si>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</si>
  <si>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</si>
  <si>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</si>
  <si>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</si>
  <si>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</si>
  <si>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</si>
  <si>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</si>
  <si>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</si>
  <si>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</si>
  <si>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</si>
  <si>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</si>
  <si>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</si>
  <si>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</si>
  <si>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</si>
  <si>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</si>
  <si>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</si>
  <si>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</si>
  <si>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</si>
  <si>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</si>
  <si>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</si>
  <si>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</si>
  <si>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</si>
  <si>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</si>
  <si>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</si>
  <si>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</si>
  <si>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</si>
  <si>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</si>
  <si>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</si>
  <si>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</si>
  <si>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</si>
  <si>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</si>
  <si>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</si>
  <si>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</si>
  <si>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</si>
  <si>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</si>
  <si>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</si>
  <si>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</si>
  <si>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</si>
  <si>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</si>
  <si>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</si>
  <si>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</si>
  <si>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</si>
  <si>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</si>
  <si>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</si>
  <si>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</si>
  <si>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</si>
  <si>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</si>
  <si>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</si>
  <si>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</si>
  <si>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</si>
  <si>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</si>
  <si>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</si>
  <si>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</si>
  <si>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</si>
  <si>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</si>
  <si>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</si>
  <si>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</si>
  <si>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</si>
  <si>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</si>
  <si>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</si>
  <si>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</si>
  <si>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</si>
  <si>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</si>
  <si>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</si>
  <si>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</si>
  <si>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</si>
  <si>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</si>
  <si>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</si>
  <si>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</si>
  <si>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</si>
  <si>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</si>
  <si>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</si>
  <si>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</si>
  <si>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</si>
  <si>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</si>
  <si>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</si>
  <si>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</si>
  <si>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</si>
  <si>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</si>
  <si>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</si>
  <si>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</si>
  <si>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</si>
  <si>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</si>
  <si>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</si>
  <si>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</si>
  <si>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</si>
  <si>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</si>
  <si>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</si>
  <si>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</si>
  <si>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</si>
  <si>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</si>
  <si>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</si>
  <si>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</si>
  <si>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</si>
  <si>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</si>
  <si>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</si>
  <si>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</si>
  <si>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</si>
  <si>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</si>
  <si>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</si>
  <si>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</si>
  <si>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</si>
  <si>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</si>
  <si>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</si>
  <si>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</si>
  <si>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</si>
  <si>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</si>
  <si>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</si>
  <si>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</si>
  <si>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</si>
  <si>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</si>
  <si>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</si>
  <si>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</si>
  <si>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</si>
  <si>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</si>
  <si>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</si>
  <si>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</si>
  <si>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</si>
  <si>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</si>
  <si>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</si>
  <si>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</si>
  <si>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</si>
  <si>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</si>
  <si>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</si>
  <si>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</si>
  <si>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</si>
  <si>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</si>
  <si>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</si>
  <si>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</si>
  <si>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</si>
  <si>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</si>
  <si>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</si>
  <si>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</si>
  <si>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</si>
  <si>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</si>
  <si>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</si>
  <si>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</si>
  <si>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</si>
  <si>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</si>
  <si>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</si>
  <si>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</si>
  <si>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</si>
  <si>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</si>
  <si>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</si>
  <si>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</si>
  <si>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</si>
  <si>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</si>
  <si>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</si>
  <si>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</si>
  <si>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</si>
  <si>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</si>
  <si>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</si>
  <si>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</si>
  <si>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</si>
  <si>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</si>
  <si>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</si>
  <si>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</si>
  <si>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</si>
  <si>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</si>
  <si>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</si>
  <si>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</si>
  <si>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</si>
  <si>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</si>
  <si>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</si>
  <si>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</si>
  <si>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</si>
  <si>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</si>
  <si>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</si>
  <si>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</si>
  <si>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</si>
  <si>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</si>
  <si>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</si>
  <si>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</si>
  <si>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</si>
  <si>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</si>
  <si>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</si>
  <si>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</si>
  <si>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</si>
  <si>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</si>
  <si>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</si>
  <si>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</si>
  <si>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</si>
  <si>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</si>
  <si>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</si>
  <si>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</si>
  <si>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</si>
  <si>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</si>
  <si>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</si>
  <si>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</si>
  <si>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</si>
  <si>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</si>
  <si>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</si>
  <si>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</si>
  <si>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</si>
  <si>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</si>
  <si>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</si>
  <si>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</si>
  <si>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</si>
  <si>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</si>
  <si>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</si>
  <si>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</si>
  <si>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</si>
  <si>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</si>
  <si>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</si>
  <si>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</si>
  <si>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</si>
  <si>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</si>
  <si>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</si>
  <si>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</si>
  <si>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</si>
  <si>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</si>
  <si>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</si>
  <si>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</si>
  <si>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</si>
  <si>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</si>
  <si>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</si>
  <si>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</si>
  <si>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</si>
  <si>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</si>
  <si>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</si>
  <si>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</si>
  <si>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</si>
  <si>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</si>
  <si>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</si>
  <si>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</si>
  <si>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</si>
  <si>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</si>
  <si>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</si>
  <si>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</si>
  <si>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</si>
  <si>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</si>
  <si>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</si>
  <si>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</si>
  <si>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</si>
  <si>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</si>
  <si>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</si>
  <si>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</si>
  <si>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</si>
  <si>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</si>
  <si>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</si>
  <si>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</si>
  <si>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</si>
  <si>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</si>
  <si>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</si>
  <si>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</si>
  <si>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</si>
  <si>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</si>
  <si>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</si>
  <si>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</si>
  <si>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</si>
  <si>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</si>
  <si>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</si>
  <si>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</si>
  <si>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</si>
  <si>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</si>
  <si>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</si>
  <si>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</si>
  <si>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</si>
  <si>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</si>
  <si>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</si>
  <si>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</si>
  <si>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</si>
  <si>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</si>
  <si>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</si>
  <si>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</si>
  <si>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</si>
  <si>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</si>
  <si>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</si>
  <si>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</si>
  <si>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</si>
  <si>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</si>
  <si>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</si>
  <si>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</si>
  <si>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</si>
  <si>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</si>
  <si>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</si>
  <si>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</si>
  <si>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</si>
  <si>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</si>
  <si>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</si>
  <si>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</si>
  <si>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</si>
  <si>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</si>
  <si>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</si>
  <si>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</si>
  <si>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</si>
  <si>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</si>
  <si>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</si>
  <si>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</si>
  <si>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</si>
  <si>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</si>
  <si>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</si>
  <si>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</si>
  <si>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</si>
  <si>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</si>
  <si>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</si>
  <si>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</si>
  <si>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</si>
  <si>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</si>
  <si>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</si>
  <si>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</si>
  <si>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</si>
  <si>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</si>
  <si>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</si>
  <si>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</si>
  <si>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</si>
  <si>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</si>
  <si>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</si>
  <si>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</si>
  <si>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</si>
  <si>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</si>
  <si>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</si>
  <si>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</si>
  <si>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</si>
  <si>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</si>
  <si>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</si>
  <si>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</si>
  <si>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</si>
  <si>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</si>
  <si>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</si>
  <si>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</si>
  <si>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</si>
  <si>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</si>
  <si>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</si>
  <si>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省对下专项转移支付补助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</si>
  <si>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</si>
  <si>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</si>
  <si>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</si>
  <si>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</si>
  <si>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</si>
  <si>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</si>
  <si>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</si>
  <si>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</si>
  <si>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</si>
  <si>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</si>
  <si>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</si>
  <si>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</si>
  <si>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</si>
  <si>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</si>
  <si>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</si>
  <si>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</si>
  <si>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</si>
  <si>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</si>
  <si>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</si>
  <si>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</si>
  <si>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</si>
  <si>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</si>
  <si>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</si>
  <si>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</si>
  <si>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</si>
  <si>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</si>
  <si>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</si>
  <si>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</si>
  <si>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</si>
  <si>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</si>
  <si>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</si>
  <si>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</si>
  <si>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</si>
  <si>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</si>
  <si>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</si>
  <si>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</si>
  <si>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</si>
  <si>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</si>
  <si>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</si>
  <si>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</si>
  <si>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</si>
  <si>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</si>
  <si>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</si>
  <si>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</si>
  <si>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</si>
  <si>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</si>
  <si>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</si>
  <si>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</si>
  <si>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</si>
  <si>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</si>
  <si>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</si>
  <si>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</si>
  <si>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</si>
  <si>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</si>
  <si>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</si>
  <si>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</si>
  <si>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</si>
  <si>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</si>
  <si>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</si>
  <si>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</si>
  <si>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</si>
  <si>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</si>
  <si>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</si>
  <si>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</si>
  <si>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</si>
  <si>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</si>
  <si>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</si>
  <si>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</si>
  <si>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</si>
  <si>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</si>
  <si>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</si>
  <si>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</si>
  <si>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</si>
  <si>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</si>
  <si>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</si>
  <si>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</si>
  <si>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</si>
  <si>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</si>
  <si>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</si>
  <si>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</si>
  <si>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</si>
  <si>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</si>
  <si>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</si>
  <si>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</si>
  <si>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</si>
  <si>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</si>
  <si>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</si>
  <si>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</si>
  <si>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</si>
  <si>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</si>
  <si>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</si>
  <si>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</si>
  <si>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</si>
  <si>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</si>
  <si>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</si>
  <si>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</si>
  <si>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</si>
  <si>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</si>
  <si>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</si>
  <si>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</si>
  <si>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</si>
  <si>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</si>
  <si>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</si>
  <si>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</si>
  <si>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</si>
  <si>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</si>
  <si>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</si>
  <si>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</si>
  <si>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</si>
  <si>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</si>
  <si>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</si>
  <si>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</si>
  <si>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</si>
  <si>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</si>
  <si>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</si>
  <si>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</si>
  <si>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</si>
  <si>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</si>
  <si>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</si>
  <si>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</si>
  <si>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</si>
  <si>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</si>
  <si>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</si>
  <si>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</si>
  <si>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</si>
  <si>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</si>
  <si>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</si>
  <si>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</si>
  <si>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</si>
  <si>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</si>
  <si>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</si>
  <si>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</si>
  <si>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</si>
  <si>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</si>
  <si>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</si>
  <si>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</si>
  <si>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</si>
  <si>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</si>
  <si>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</si>
  <si>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</si>
  <si>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</si>
  <si>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</si>
  <si>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</si>
  <si>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</si>
  <si>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</si>
  <si>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</si>
  <si>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</si>
  <si>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</si>
  <si>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</si>
  <si>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</si>
  <si>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</si>
  <si>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</si>
  <si>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</si>
  <si>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</si>
  <si>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</si>
  <si>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</si>
  <si>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</si>
  <si>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</si>
  <si>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</si>
  <si>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</si>
  <si>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</si>
  <si>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</si>
  <si>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</si>
  <si>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</si>
  <si>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</si>
  <si>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</si>
  <si>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</si>
  <si>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</si>
  <si>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</si>
  <si>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</si>
  <si>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</si>
  <si>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</si>
  <si>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</si>
  <si>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</si>
  <si>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</si>
  <si>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</si>
  <si>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</si>
  <si>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</si>
  <si>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</si>
  <si>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</si>
  <si>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</si>
  <si>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</si>
  <si>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</si>
  <si>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</si>
  <si>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</si>
  <si>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省对下一般性转移支付补助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</si>
  <si>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</si>
  <si>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</si>
  <si>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</si>
  <si>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</si>
  <si>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</si>
  <si>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</si>
  <si>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</si>
  <si>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</si>
  <si>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</si>
  <si>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</si>
  <si>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</si>
  <si>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</si>
  <si>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</si>
  <si>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</si>
  <si>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</si>
  <si>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</si>
  <si>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</si>
  <si>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</si>
  <si>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</si>
  <si>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</si>
  <si>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</si>
  <si>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</si>
  <si>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</si>
  <si>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</si>
  <si>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</si>
  <si>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</si>
  <si>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</si>
  <si>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</si>
  <si>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</si>
  <si>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</si>
  <si>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</si>
  <si>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</si>
  <si>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</si>
  <si>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</si>
  <si>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</si>
  <si>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</si>
  <si>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</si>
  <si>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</si>
  <si>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</si>
  <si>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</si>
  <si>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</si>
  <si>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</si>
  <si>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</si>
  <si>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</si>
  <si>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</si>
  <si>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</si>
  <si>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</si>
  <si>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</si>
  <si>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</si>
  <si>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</si>
  <si>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</si>
  <si>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</si>
  <si>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</si>
  <si>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</si>
  <si>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</si>
  <si>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</si>
  <si>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</si>
  <si>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</si>
  <si>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</si>
  <si>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</si>
  <si>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</si>
  <si>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</si>
  <si>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</si>
  <si>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</si>
  <si>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</si>
  <si>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</si>
  <si>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</si>
  <si>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</si>
  <si>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</si>
  <si>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</si>
  <si>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</si>
  <si>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</si>
  <si>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</si>
  <si>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</si>
  <si>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</si>
  <si>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</si>
  <si>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</si>
  <si>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</si>
  <si>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</si>
  <si>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</si>
  <si>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</si>
  <si>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</si>
  <si>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</si>
  <si>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</si>
  <si>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</si>
  <si>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</si>
  <si>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</si>
  <si>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</si>
  <si>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</si>
  <si>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</si>
  <si>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</si>
  <si>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</si>
  <si>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</si>
  <si>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</si>
  <si>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</si>
  <si>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</si>
  <si>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</si>
  <si>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</si>
  <si>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</si>
  <si>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</si>
  <si>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</si>
  <si>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</si>
  <si>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</si>
  <si>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</si>
  <si>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省对下一般性转移支付补助（义务教育）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</si>
  <si>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</si>
  <si>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</si>
  <si>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</si>
  <si>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</si>
  <si>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</si>
  <si>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</si>
  <si>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</si>
  <si>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</si>
  <si>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</si>
  <si>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</si>
  <si>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</si>
  <si>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</si>
  <si>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</si>
  <si>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</si>
  <si>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</si>
  <si>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</si>
  <si>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</si>
  <si>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</si>
  <si>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</si>
  <si>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</si>
  <si>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</si>
  <si>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</si>
  <si>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</si>
  <si>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</si>
  <si>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</si>
  <si>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</si>
  <si>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</si>
  <si>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</si>
  <si>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</si>
  <si>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</si>
  <si>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</si>
  <si>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</si>
  <si>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</si>
  <si>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</si>
  <si>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</si>
  <si>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</si>
  <si>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</si>
  <si>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</si>
  <si>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</si>
  <si>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</si>
  <si>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</si>
  <si>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</si>
  <si>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</si>
  <si>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</si>
  <si>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</si>
  <si>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</si>
  <si>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</si>
  <si>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</si>
  <si>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</si>
  <si>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</si>
  <si>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</si>
  <si>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</si>
  <si>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</si>
  <si>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</si>
  <si>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</si>
  <si>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</si>
  <si>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</si>
  <si>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</si>
  <si>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</si>
  <si>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</si>
  <si>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</si>
  <si>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</si>
  <si>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</si>
  <si>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</si>
  <si>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</si>
  <si>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</si>
  <si>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</si>
  <si>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</si>
  <si>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</si>
  <si>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</si>
  <si>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</si>
  <si>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</si>
  <si>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</si>
  <si>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</si>
  <si>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</si>
  <si>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</si>
  <si>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</si>
  <si>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</si>
  <si>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</si>
  <si>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</si>
  <si>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</si>
  <si>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</si>
  <si>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</si>
  <si>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</si>
  <si>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</si>
  <si>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</si>
  <si>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</si>
  <si>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</si>
  <si>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</si>
  <si>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</si>
  <si>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</si>
  <si>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</si>
  <si>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</si>
  <si>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</si>
  <si>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</si>
  <si>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</si>
  <si>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</si>
  <si>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</si>
  <si>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</si>
  <si>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</si>
  <si>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</si>
  <si>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</si>
  <si>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</si>
  <si>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</si>
  <si>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</si>
  <si>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</si>
  <si>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</si>
  <si>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</si>
  <si>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</si>
  <si>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</si>
  <si>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</si>
  <si>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</si>
  <si>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</si>
  <si>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</si>
  <si>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</si>
  <si>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</si>
  <si>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</si>
  <si>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</si>
  <si>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</si>
  <si>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</si>
  <si>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</si>
  <si>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</si>
  <si>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</si>
  <si>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</si>
  <si>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</si>
  <si>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</si>
  <si>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</si>
  <si>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</si>
  <si>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</si>
  <si>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</si>
  <si>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</si>
  <si>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</si>
  <si>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</si>
  <si>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</si>
  <si>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</si>
  <si>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</si>
  <si>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</si>
  <si>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</si>
  <si>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</si>
  <si>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</si>
  <si>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</si>
  <si>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</si>
  <si>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</si>
  <si>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</si>
  <si>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</si>
  <si>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</si>
  <si>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</si>
  <si>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</si>
  <si>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</si>
  <si>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</si>
  <si>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</si>
  <si>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</si>
  <si>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</si>
  <si>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</si>
  <si>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</si>
  <si>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</si>
  <si>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</si>
  <si>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</si>
  <si>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</si>
  <si>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</si>
  <si>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</si>
  <si>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</si>
  <si>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</si>
  <si>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</si>
  <si>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</si>
  <si>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</si>
  <si>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</si>
  <si>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</si>
  <si>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</si>
  <si>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</si>
  <si>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</si>
  <si>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</si>
  <si>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</si>
  <si>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</si>
  <si>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</si>
  <si>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</si>
  <si>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</si>
  <si>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</si>
  <si>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</si>
  <si>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</si>
  <si>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</si>
  <si>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</si>
  <si>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</si>
  <si>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</si>
  <si>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</si>
  <si>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</si>
  <si>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</si>
  <si>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</si>
  <si>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</si>
  <si>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</si>
  <si>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</si>
  <si>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</si>
  <si>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</si>
  <si>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</si>
  <si>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</si>
  <si>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</si>
  <si>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</si>
  <si>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</si>
  <si>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</si>
  <si>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</si>
  <si>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</si>
  <si>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</si>
  <si>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</si>
  <si>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</si>
  <si>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</si>
  <si>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</si>
  <si>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</si>
  <si>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</si>
  <si>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</si>
  <si>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</si>
  <si>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</si>
  <si>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</si>
  <si>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</si>
  <si>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</si>
  <si>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</si>
  <si>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</si>
  <si>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</si>
  <si>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</si>
  <si>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</si>
  <si>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</si>
  <si>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</si>
  <si>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</si>
  <si>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</si>
  <si>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</si>
  <si>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</si>
  <si>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</si>
  <si>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</si>
  <si>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</si>
  <si>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</si>
  <si>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</si>
  <si>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</si>
  <si>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</si>
  <si>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</si>
  <si>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</si>
  <si>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</si>
  <si>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</si>
  <si>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</si>
  <si>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</si>
  <si>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</si>
  <si>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</si>
  <si>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</si>
  <si>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</si>
  <si>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</si>
  <si>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</si>
  <si>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</si>
  <si>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</si>
  <si>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</si>
  <si>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</si>
  <si>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</si>
  <si>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</si>
  <si>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</si>
  <si>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</si>
  <si>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</si>
  <si>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</si>
  <si>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</si>
  <si>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</si>
  <si>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</si>
  <si>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</si>
  <si>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</si>
  <si>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</si>
  <si>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</si>
  <si>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</si>
  <si>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</si>
  <si>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</si>
  <si>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</si>
  <si>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</si>
  <si>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</si>
  <si>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</si>
  <si>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</si>
  <si>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</si>
  <si>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</si>
  <si>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</si>
  <si>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</si>
  <si>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</si>
  <si>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</si>
  <si>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</si>
  <si>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</si>
  <si>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</si>
  <si>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</si>
  <si>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</si>
  <si>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</si>
  <si>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</si>
  <si>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</si>
  <si>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</si>
  <si>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</si>
  <si>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</si>
  <si>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</si>
  <si>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</si>
  <si>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</si>
  <si>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</si>
  <si>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</si>
  <si>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</si>
  <si>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</si>
  <si>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</si>
  <si>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</si>
  <si>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</si>
  <si>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</si>
  <si>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</si>
  <si>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</si>
  <si>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</si>
  <si>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</si>
  <si>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</si>
  <si>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</si>
  <si>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</si>
  <si>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</si>
  <si>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</si>
  <si>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</si>
  <si>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</si>
  <si>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</si>
  <si>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</si>
  <si>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</si>
  <si>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</si>
  <si>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</si>
  <si>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</si>
  <si>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</si>
  <si>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</si>
  <si>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</si>
  <si>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</si>
  <si>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</si>
  <si>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</si>
  <si>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</si>
  <si>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</si>
  <si>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</si>
  <si>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</si>
  <si>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</si>
  <si>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</si>
  <si>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</si>
  <si>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</si>
  <si>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</si>
  <si>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</si>
  <si>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</si>
  <si>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</si>
  <si>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</si>
  <si>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</si>
  <si>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</si>
  <si>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</si>
  <si>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</si>
  <si>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</si>
  <si>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</si>
  <si>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</si>
  <si>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</si>
  <si>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</si>
  <si>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</si>
  <si>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</si>
  <si>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</si>
  <si>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</si>
  <si>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</si>
  <si>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</si>
  <si>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</si>
  <si>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</si>
  <si>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</si>
  <si>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</si>
  <si>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</si>
  <si>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</si>
  <si>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</si>
  <si>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</si>
  <si>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</si>
  <si>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</si>
  <si>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</si>
  <si>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</si>
  <si>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</si>
  <si>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</si>
  <si>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</si>
  <si>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</si>
  <si>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</si>
  <si>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</si>
  <si>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</si>
  <si>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</si>
  <si>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</si>
  <si>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</si>
  <si>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</si>
  <si>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</si>
  <si>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</si>
  <si>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</si>
  <si>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</si>
  <si>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</si>
  <si>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</si>
  <si>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</si>
  <si>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</si>
  <si>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</si>
  <si>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</si>
  <si>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</si>
  <si>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</si>
  <si>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</si>
  <si>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</si>
  <si>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</si>
  <si>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</si>
  <si>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</si>
  <si>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</si>
  <si>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</si>
  <si>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</si>
  <si>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</si>
  <si>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</si>
  <si>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</si>
  <si>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</si>
  <si>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</si>
  <si>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</si>
  <si>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</si>
  <si>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</si>
  <si>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</si>
  <si>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</si>
  <si>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</si>
  <si>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</si>
  <si>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</si>
  <si>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</si>
  <si>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</si>
  <si>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</si>
  <si>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</si>
  <si>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</si>
  <si>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</si>
  <si>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</si>
  <si>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</si>
  <si>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</si>
  <si>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</si>
  <si>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</si>
  <si>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</si>
  <si>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</si>
  <si>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</si>
  <si>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</si>
  <si>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</si>
  <si>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</si>
  <si>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</si>
  <si>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</si>
  <si>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</si>
  <si>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</si>
  <si>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</si>
  <si>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</si>
  <si>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</si>
  <si>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</si>
  <si>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省对下一般性转移支付补助（基本养老保险和低保）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</si>
  <si>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</si>
  <si>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</si>
  <si>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</si>
  <si>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</si>
  <si>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</si>
  <si>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</si>
  <si>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</si>
  <si>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</si>
  <si>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</si>
  <si>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</si>
  <si>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</si>
  <si>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</si>
  <si>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</si>
  <si>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</si>
  <si>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</si>
  <si>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</si>
  <si>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</si>
  <si>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</si>
  <si>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</si>
  <si>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</si>
  <si>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</si>
  <si>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</si>
  <si>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</si>
  <si>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</si>
  <si>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</si>
  <si>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</si>
  <si>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</si>
  <si>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</si>
  <si>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</si>
  <si>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</si>
  <si>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</si>
  <si>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</si>
  <si>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</si>
  <si>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</si>
  <si>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</si>
  <si>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</si>
  <si>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</si>
  <si>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</si>
  <si>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</si>
  <si>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</si>
  <si>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</si>
  <si>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</si>
  <si>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</si>
  <si>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</si>
  <si>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</si>
  <si>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</si>
  <si>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</si>
  <si>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</si>
  <si>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</si>
  <si>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</si>
  <si>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</si>
  <si>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</si>
  <si>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</si>
  <si>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</si>
  <si>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</si>
  <si>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</si>
  <si>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</si>
  <si>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</si>
  <si>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</si>
  <si>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</si>
  <si>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</si>
  <si>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</si>
  <si>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</si>
  <si>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</si>
  <si>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</si>
  <si>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</si>
  <si>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</si>
  <si>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</si>
  <si>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</si>
  <si>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</si>
  <si>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</si>
  <si>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</si>
  <si>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</si>
  <si>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</si>
  <si>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</si>
  <si>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</si>
  <si>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</si>
  <si>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</si>
  <si>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</si>
  <si>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</si>
  <si>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</si>
  <si>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</si>
  <si>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</si>
  <si>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</si>
  <si>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</si>
  <si>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</si>
  <si>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</si>
  <si>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</si>
  <si>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</si>
  <si>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</si>
  <si>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</si>
  <si>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</si>
  <si>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</si>
  <si>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</si>
  <si>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</si>
  <si>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</si>
  <si>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</si>
  <si>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</si>
  <si>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</si>
  <si>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</si>
  <si>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</si>
  <si>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</si>
  <si>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</si>
  <si>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</si>
  <si>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</si>
  <si>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</si>
  <si>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</si>
  <si>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</si>
  <si>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</si>
  <si>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</si>
  <si>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</si>
  <si>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</si>
  <si>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</si>
  <si>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</si>
  <si>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</si>
  <si>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</si>
  <si>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</si>
  <si>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</si>
  <si>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</si>
  <si>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</si>
  <si>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</si>
  <si>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</si>
  <si>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</si>
  <si>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</si>
  <si>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</si>
  <si>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</si>
  <si>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</si>
  <si>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</si>
  <si>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</si>
  <si>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</si>
  <si>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</si>
  <si>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</si>
  <si>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</si>
  <si>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</si>
  <si>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</si>
  <si>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</si>
  <si>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</si>
  <si>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</si>
  <si>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</si>
  <si>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</si>
  <si>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</si>
  <si>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</si>
  <si>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</si>
  <si>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</si>
  <si>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</si>
  <si>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</si>
  <si>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</si>
  <si>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</si>
  <si>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</si>
  <si>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</si>
  <si>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</si>
  <si>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</si>
  <si>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</si>
  <si>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</si>
  <si>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</si>
  <si>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</si>
  <si>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</si>
  <si>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</si>
  <si>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</si>
  <si>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</si>
  <si>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</si>
  <si>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</si>
  <si>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</si>
  <si>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</si>
  <si>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</si>
  <si>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</si>
  <si>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</si>
  <si>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</si>
  <si>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</si>
  <si>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</si>
  <si>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</si>
  <si>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</si>
  <si>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</si>
  <si>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</si>
  <si>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</si>
  <si>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</si>
  <si>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</si>
  <si>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</si>
  <si>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</si>
  <si>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</si>
  <si>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</si>
  <si>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</si>
  <si>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</si>
  <si>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</si>
  <si>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</si>
  <si>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</si>
  <si>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</si>
  <si>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</si>
  <si>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</si>
  <si>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</si>
  <si>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</si>
  <si>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</si>
  <si>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</si>
  <si>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</si>
  <si>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</si>
  <si>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</si>
  <si>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</si>
  <si>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</si>
  <si>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</si>
  <si>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</si>
  <si>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</si>
  <si>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</si>
  <si>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</si>
  <si>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</si>
  <si>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</si>
  <si>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</si>
  <si>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</si>
  <si>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</si>
  <si>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</si>
  <si>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</si>
  <si>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</si>
  <si>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</si>
  <si>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</si>
  <si>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</si>
  <si>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</si>
  <si>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</si>
  <si>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</si>
  <si>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</si>
  <si>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</si>
  <si>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</si>
  <si>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</si>
  <si>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</si>
  <si>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</si>
  <si>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</si>
  <si>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</si>
  <si>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</si>
  <si>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</si>
  <si>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</si>
  <si>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</si>
  <si>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</si>
  <si>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</si>
  <si>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</si>
  <si>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</si>
  <si>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</si>
  <si>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</si>
  <si>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</si>
  <si>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</si>
  <si>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</si>
  <si>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</si>
  <si>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</si>
  <si>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</si>
  <si>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</si>
  <si>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</si>
  <si>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</si>
  <si>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</si>
  <si>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</si>
  <si>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</si>
  <si>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</si>
  <si>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</si>
  <si>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</si>
  <si>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</si>
  <si>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</si>
  <si>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</si>
  <si>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</si>
  <si>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</si>
  <si>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</si>
  <si>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</si>
  <si>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</si>
  <si>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</si>
  <si>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</si>
  <si>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</si>
  <si>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</si>
  <si>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</si>
  <si>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</si>
  <si>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</si>
  <si>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</si>
  <si>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</si>
  <si>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</si>
  <si>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</si>
  <si>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</si>
  <si>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</si>
  <si>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</si>
  <si>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</si>
  <si>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</si>
  <si>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</si>
  <si>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</si>
  <si>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</si>
  <si>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</si>
  <si>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</si>
  <si>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</si>
  <si>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</si>
  <si>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</si>
  <si>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</si>
  <si>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</si>
  <si>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</si>
  <si>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</si>
  <si>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</si>
  <si>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</si>
  <si>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</si>
  <si>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</si>
  <si>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</si>
  <si>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</si>
  <si>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</si>
  <si>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</si>
  <si>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</si>
  <si>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</si>
  <si>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</si>
  <si>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</si>
  <si>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</si>
  <si>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</si>
  <si>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</si>
  <si>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</si>
  <si>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</si>
  <si>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</si>
  <si>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</si>
  <si>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</si>
  <si>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</si>
  <si>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</si>
  <si>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</si>
  <si>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</si>
  <si>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</si>
  <si>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</si>
  <si>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</si>
  <si>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</si>
  <si>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</si>
  <si>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</si>
  <si>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</si>
  <si>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</si>
  <si>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</si>
  <si>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</si>
  <si>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</si>
  <si>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</si>
  <si>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</si>
  <si>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</si>
  <si>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</si>
  <si>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</si>
  <si>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</si>
  <si>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</si>
  <si>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</si>
  <si>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</si>
  <si>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</si>
  <si>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</si>
  <si>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</si>
  <si>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</si>
  <si>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</si>
  <si>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</si>
  <si>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</si>
  <si>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</si>
  <si>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</si>
  <si>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</si>
  <si>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</si>
  <si>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</si>
  <si>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</si>
  <si>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</si>
  <si>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</si>
  <si>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</si>
  <si>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</si>
  <si>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</si>
  <si>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</si>
  <si>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</si>
  <si>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</si>
  <si>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</si>
  <si>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</si>
  <si>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</si>
  <si>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</si>
  <si>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</si>
  <si>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</si>
  <si>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</si>
  <si>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</si>
  <si>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</si>
  <si>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</si>
  <si>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</si>
  <si>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</si>
  <si>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</si>
  <si>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</si>
  <si>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</si>
  <si>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</si>
  <si>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</si>
  <si>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</si>
  <si>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</si>
  <si>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</si>
  <si>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</si>
  <si>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</si>
  <si>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</si>
  <si>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</si>
  <si>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</si>
  <si>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</si>
  <si>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</si>
  <si>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</si>
  <si>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</si>
  <si>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</si>
  <si>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</si>
  <si>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</si>
  <si>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</si>
  <si>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</si>
  <si>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</si>
  <si>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</si>
  <si>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</si>
  <si>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</si>
  <si>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</si>
  <si>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</si>
  <si>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</si>
  <si>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</si>
  <si>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</si>
  <si>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</si>
  <si>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</si>
  <si>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</si>
  <si>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</si>
  <si>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</si>
  <si>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</si>
  <si>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</si>
  <si>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</si>
  <si>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</si>
  <si>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</si>
  <si>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</si>
  <si>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</si>
  <si>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</si>
  <si>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</si>
  <si>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</si>
  <si>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</si>
  <si>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</si>
  <si>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</si>
  <si>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</si>
  <si>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</si>
  <si>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</si>
  <si>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</si>
  <si>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</si>
  <si>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</si>
  <si>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</si>
  <si>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</si>
  <si>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</si>
  <si>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</si>
  <si>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</si>
  <si>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</si>
  <si>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</si>
  <si>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</si>
  <si>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</si>
  <si>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</si>
  <si>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</si>
  <si>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</si>
  <si>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</si>
  <si>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</si>
  <si>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</si>
  <si>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</si>
  <si>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</si>
  <si>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</si>
  <si>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</si>
  <si>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</si>
  <si>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</si>
  <si>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</si>
  <si>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</si>
  <si>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</si>
  <si>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</si>
  <si>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</si>
  <si>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</si>
  <si>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</si>
  <si>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</si>
  <si>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</si>
  <si>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</si>
  <si>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</si>
  <si>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</si>
  <si>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</si>
  <si>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</si>
  <si>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</si>
  <si>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</si>
  <si>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</si>
  <si>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</si>
  <si>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</si>
  <si>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</si>
  <si>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</si>
  <si>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</si>
  <si>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</si>
  <si>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</si>
  <si>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</si>
  <si>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</si>
  <si>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</si>
  <si>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</si>
  <si>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</si>
  <si>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</si>
  <si>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</si>
  <si>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</si>
  <si>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</si>
  <si>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</si>
  <si>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</si>
  <si>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</si>
  <si>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</si>
  <si>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</si>
  <si>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</si>
  <si>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</si>
  <si>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</si>
  <si>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</si>
  <si>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</si>
  <si>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</si>
  <si>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</si>
  <si>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</si>
  <si>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</si>
  <si>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</si>
  <si>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</si>
  <si>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</si>
  <si>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</si>
  <si>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</si>
  <si>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</si>
  <si>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</si>
  <si>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</si>
  <si>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</si>
  <si>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</si>
  <si>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</si>
  <si>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</si>
  <si>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</si>
  <si>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</si>
  <si>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</si>
  <si>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</si>
  <si>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</si>
  <si>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</si>
  <si>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</si>
  <si>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</si>
  <si>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</si>
  <si>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</si>
  <si>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</si>
  <si>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</si>
  <si>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</si>
  <si>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</si>
  <si>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</si>
  <si>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</si>
  <si>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</si>
  <si>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</si>
  <si>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</si>
  <si>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</si>
  <si>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</si>
  <si>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</si>
  <si>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</si>
  <si>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</si>
  <si>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</si>
  <si>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</si>
  <si>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</si>
  <si>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</si>
  <si>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</si>
  <si>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省对下一般性转移支付补助（农村综合改革）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</si>
  <si>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</si>
  <si>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</si>
  <si>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</si>
  <si>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</si>
  <si>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</si>
  <si>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</si>
  <si>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</si>
  <si>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</si>
  <si>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</si>
  <si>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</si>
  <si>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</si>
  <si>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</si>
  <si>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</si>
  <si>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</si>
  <si>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</si>
  <si>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</si>
  <si>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</si>
  <si>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</si>
  <si>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</si>
  <si>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</si>
  <si>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</si>
  <si>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</si>
  <si>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</si>
  <si>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</si>
  <si>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</si>
  <si>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</si>
  <si>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</si>
  <si>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</si>
  <si>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</si>
  <si>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</si>
  <si>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</si>
  <si>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</si>
  <si>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</si>
  <si>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</si>
  <si>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</si>
  <si>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</si>
  <si>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</si>
  <si>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</si>
  <si>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</si>
  <si>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</si>
  <si>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</si>
  <si>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</si>
  <si>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</si>
  <si>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</si>
  <si>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</si>
  <si>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</si>
  <si>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</si>
  <si>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</si>
  <si>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</si>
  <si>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</si>
  <si>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</si>
  <si>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</si>
  <si>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</si>
  <si>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</si>
  <si>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</si>
  <si>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</si>
  <si>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</si>
  <si>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</si>
  <si>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</si>
  <si>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</si>
  <si>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</si>
  <si>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</si>
  <si>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</si>
  <si>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</si>
  <si>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</si>
  <si>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</si>
  <si>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</si>
  <si>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</si>
  <si>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</si>
  <si>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</si>
  <si>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</si>
  <si>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</si>
  <si>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</si>
  <si>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</si>
  <si>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</si>
  <si>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</si>
  <si>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</si>
  <si>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</si>
  <si>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</si>
  <si>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</si>
  <si>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</si>
  <si>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</si>
  <si>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</si>
  <si>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</si>
  <si>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</si>
  <si>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</si>
  <si>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</si>
  <si>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</si>
  <si>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</si>
  <si>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</si>
  <si>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</si>
  <si>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</si>
  <si>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</si>
  <si>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</si>
  <si>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</si>
  <si>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</si>
  <si>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</si>
  <si>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</si>
  <si>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</si>
  <si>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</si>
  <si>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</si>
  <si>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</si>
  <si>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</si>
  <si>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</si>
  <si>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</si>
  <si>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</si>
  <si>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</si>
  <si>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</si>
  <si>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</si>
  <si>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</si>
  <si>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</si>
  <si>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</si>
  <si>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</si>
  <si>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</si>
  <si>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</si>
  <si>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</si>
  <si>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</si>
  <si>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</si>
  <si>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</si>
  <si>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</si>
  <si>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</si>
  <si>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</si>
  <si>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</si>
  <si>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</si>
  <si>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</si>
  <si>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</si>
  <si>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</si>
  <si>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</si>
  <si>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</si>
  <si>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</si>
  <si>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</si>
  <si>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</si>
  <si>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</si>
  <si>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</si>
  <si>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</si>
  <si>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</si>
  <si>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</si>
  <si>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</si>
  <si>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</si>
  <si>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</si>
  <si>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</si>
  <si>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</si>
  <si>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</si>
  <si>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</si>
  <si>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</si>
  <si>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</si>
  <si>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</si>
  <si>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</si>
  <si>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</si>
  <si>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</si>
  <si>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</si>
  <si>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</si>
  <si>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</si>
  <si>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</si>
  <si>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</si>
  <si>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</si>
  <si>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</si>
  <si>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</si>
  <si>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</si>
  <si>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</si>
  <si>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</si>
  <si>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</si>
  <si>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</si>
  <si>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</si>
  <si>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</si>
  <si>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</si>
  <si>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</si>
  <si>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</si>
  <si>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</si>
  <si>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</si>
  <si>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</si>
  <si>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</si>
  <si>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</si>
  <si>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</si>
  <si>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</si>
  <si>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</si>
  <si>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</si>
  <si>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</si>
  <si>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</si>
  <si>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</si>
  <si>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</si>
  <si>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</si>
  <si>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</si>
  <si>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</si>
  <si>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</si>
  <si>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</si>
  <si>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</si>
  <si>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</si>
  <si>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</si>
  <si>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</si>
  <si>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</si>
  <si>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</si>
  <si>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</si>
  <si>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</si>
  <si>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</si>
  <si>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</si>
  <si>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</si>
  <si>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</si>
  <si>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</si>
  <si>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</si>
  <si>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</si>
  <si>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</si>
  <si>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</si>
  <si>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</si>
  <si>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</si>
  <si>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</si>
  <si>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</si>
  <si>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</si>
  <si>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</si>
  <si>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</si>
  <si>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</si>
  <si>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</si>
  <si>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</si>
  <si>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</si>
  <si>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</si>
  <si>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</si>
  <si>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</si>
  <si>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</si>
  <si>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</si>
  <si>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</si>
  <si>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</si>
  <si>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</si>
  <si>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</si>
  <si>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</si>
  <si>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</si>
  <si>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</si>
  <si>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</si>
  <si>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</si>
  <si>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</si>
  <si>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</si>
  <si>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</si>
  <si>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</si>
  <si>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</si>
  <si>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</si>
  <si>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</si>
  <si>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</si>
  <si>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</si>
  <si>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</si>
  <si>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</si>
  <si>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</si>
  <si>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</si>
  <si>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</si>
  <si>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</si>
  <si>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</si>
  <si>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</si>
  <si>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</si>
  <si>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</si>
  <si>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</si>
  <si>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</si>
  <si>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</si>
  <si>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</si>
  <si>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</si>
  <si>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</si>
  <si>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</si>
  <si>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</si>
  <si>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</si>
  <si>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</si>
  <si>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</si>
  <si>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</si>
  <si>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</si>
  <si>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</si>
  <si>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</si>
  <si>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</si>
  <si>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</si>
  <si>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</si>
  <si>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</si>
  <si>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</si>
  <si>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</si>
  <si>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</si>
  <si>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</si>
  <si>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</si>
  <si>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</si>
  <si>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</si>
  <si>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</si>
  <si>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</si>
  <si>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</si>
  <si>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</si>
  <si>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</si>
  <si>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</si>
  <si>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</si>
  <si>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</si>
  <si>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</si>
  <si>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</si>
  <si>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</si>
  <si>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</si>
  <si>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</si>
  <si>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</si>
  <si>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</si>
  <si>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</si>
  <si>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</si>
  <si>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</si>
  <si>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</si>
  <si>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</si>
  <si>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</si>
  <si>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</si>
  <si>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</si>
  <si>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</si>
  <si>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</si>
  <si>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</si>
  <si>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</si>
  <si>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</si>
  <si>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</si>
  <si>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</si>
  <si>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</si>
  <si>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</si>
  <si>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</si>
  <si>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</si>
  <si>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</si>
  <si>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</si>
  <si>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</si>
  <si>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</si>
  <si>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</si>
  <si>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</si>
  <si>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</si>
  <si>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</si>
  <si>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</si>
  <si>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</si>
  <si>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</si>
  <si>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</si>
  <si>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</si>
  <si>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</si>
  <si>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</si>
  <si>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</si>
  <si>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</si>
  <si>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</si>
  <si>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</si>
  <si>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</si>
  <si>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</si>
  <si>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</si>
  <si>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</si>
  <si>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</si>
  <si>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</si>
  <si>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</si>
  <si>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</si>
  <si>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</si>
  <si>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</si>
  <si>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</si>
  <si>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</si>
  <si>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</si>
  <si>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</si>
  <si>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</si>
  <si>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</si>
  <si>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</si>
  <si>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</si>
  <si>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</si>
  <si>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</si>
  <si>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</si>
  <si>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</si>
  <si>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</si>
  <si>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</si>
  <si>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</si>
  <si>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</si>
  <si>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</si>
  <si>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</si>
  <si>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</si>
  <si>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</si>
  <si>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</si>
  <si>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</si>
  <si>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</si>
  <si>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</si>
  <si>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</si>
  <si>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</si>
  <si>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</si>
  <si>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</si>
  <si>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</si>
  <si>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</si>
  <si>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</si>
  <si>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</si>
  <si>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</si>
  <si>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</si>
  <si>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</si>
  <si>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</si>
  <si>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</si>
  <si>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</si>
  <si>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</si>
  <si>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</si>
  <si>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</si>
  <si>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</si>
  <si>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</si>
  <si>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</si>
  <si>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</si>
  <si>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</si>
  <si>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</si>
  <si>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</si>
  <si>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</si>
  <si>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</si>
  <si>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</si>
  <si>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</si>
  <si>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</si>
  <si>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</si>
  <si>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</si>
  <si>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</si>
  <si>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</si>
  <si>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</si>
  <si>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</si>
  <si>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</si>
  <si>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</si>
  <si>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</si>
  <si>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</si>
  <si>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</si>
  <si>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</si>
  <si>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</si>
  <si>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</si>
  <si>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</si>
  <si>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</si>
  <si>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</si>
  <si>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</si>
  <si>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</si>
  <si>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</si>
  <si>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</si>
  <si>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</si>
  <si>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</si>
  <si>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</si>
  <si>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</si>
  <si>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</si>
  <si>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</si>
  <si>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</si>
  <si>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</si>
  <si>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</si>
  <si>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</si>
  <si>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</si>
  <si>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</si>
  <si>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</si>
  <si>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</si>
  <si>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</si>
  <si>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</si>
  <si>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</si>
  <si>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</si>
  <si>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</si>
  <si>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</si>
  <si>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</si>
  <si>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</si>
  <si>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</si>
  <si>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</si>
  <si>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</si>
  <si>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</si>
  <si>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</si>
  <si>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</si>
  <si>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</si>
  <si>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</si>
  <si>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</si>
  <si>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</si>
  <si>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</si>
  <si>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</si>
  <si>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</si>
  <si>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</si>
  <si>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</si>
  <si>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</si>
  <si>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</si>
  <si>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</si>
  <si>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</si>
  <si>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</si>
  <si>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</si>
  <si>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</si>
  <si>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</si>
  <si>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</si>
  <si>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</si>
  <si>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</si>
  <si>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</si>
  <si>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</si>
  <si>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</si>
  <si>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</si>
  <si>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</si>
  <si>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</si>
  <si>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</si>
  <si>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</si>
  <si>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</si>
  <si>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</si>
  <si>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</si>
  <si>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</si>
  <si>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</si>
  <si>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</si>
  <si>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</si>
  <si>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</si>
  <si>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</si>
  <si>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</si>
  <si>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</si>
  <si>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</si>
  <si>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</si>
  <si>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</si>
  <si>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</si>
  <si>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</si>
  <si>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</si>
  <si>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</si>
  <si>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</si>
  <si>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</si>
  <si>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</si>
  <si>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</si>
  <si>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</si>
  <si>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</si>
  <si>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</si>
  <si>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</si>
  <si>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</si>
  <si>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</si>
  <si>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</si>
  <si>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</si>
  <si>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</si>
  <si>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</si>
  <si>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</si>
  <si>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</si>
  <si>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</si>
  <si>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</si>
  <si>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</si>
  <si>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</si>
  <si>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</si>
  <si>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</si>
  <si>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</si>
  <si>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</si>
  <si>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</si>
  <si>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</si>
  <si>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</si>
  <si>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</si>
  <si>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</si>
  <si>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</si>
  <si>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</si>
  <si>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</si>
  <si>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</si>
  <si>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</si>
  <si>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</si>
  <si>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</si>
  <si>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</si>
  <si>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</si>
  <si>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</si>
  <si>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</si>
  <si>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</si>
  <si>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</si>
  <si>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</si>
  <si>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</si>
  <si>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</si>
  <si>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</si>
  <si>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</si>
  <si>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</si>
  <si>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</si>
  <si>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</si>
  <si>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</si>
  <si>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</si>
  <si>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</si>
  <si>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</si>
  <si>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</si>
  <si>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</si>
  <si>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</si>
  <si>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</si>
  <si>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</si>
  <si>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</si>
  <si>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</si>
  <si>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</si>
  <si>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</si>
  <si>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</si>
  <si>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</si>
  <si>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</si>
  <si>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</si>
  <si>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</si>
  <si>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</si>
  <si>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</si>
  <si>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</si>
  <si>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</si>
  <si>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</si>
  <si>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</si>
  <si>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</si>
  <si>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</si>
  <si>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</si>
  <si>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</si>
  <si>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</si>
  <si>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</si>
  <si>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</si>
  <si>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</si>
  <si>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</si>
  <si>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</si>
  <si>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</si>
  <si>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</si>
  <si>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</si>
  <si>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</si>
  <si>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</si>
  <si>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</si>
  <si>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</si>
  <si>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</si>
  <si>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</si>
  <si>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</si>
  <si>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</si>
  <si>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</si>
  <si>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</si>
  <si>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</si>
  <si>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</si>
  <si>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</si>
  <si>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</si>
  <si>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</si>
  <si>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</si>
  <si>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</si>
  <si>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</si>
  <si>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</si>
  <si>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</si>
  <si>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</si>
  <si>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</si>
  <si>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</si>
  <si>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</si>
  <si>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</si>
  <si>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</si>
  <si>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</si>
  <si>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</si>
  <si>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</si>
  <si>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</si>
  <si>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</si>
  <si>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</si>
  <si>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</si>
  <si>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</si>
  <si>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</si>
  <si>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</si>
  <si>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</si>
  <si>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</si>
  <si>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</si>
  <si>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</si>
  <si>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</si>
  <si>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</si>
  <si>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</si>
  <si>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</si>
  <si>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</si>
  <si>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</si>
  <si>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</si>
  <si>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</si>
  <si>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</si>
  <si>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</si>
  <si>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</si>
  <si>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</si>
  <si>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</si>
  <si>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</si>
  <si>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</si>
  <si>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</si>
  <si>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</si>
  <si>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</si>
  <si>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</si>
  <si>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</si>
  <si>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</si>
  <si>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</si>
  <si>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</si>
  <si>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</si>
  <si>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</si>
  <si>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</si>
  <si>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</si>
  <si>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</si>
  <si>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</si>
  <si>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</si>
  <si>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</si>
  <si>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</si>
  <si>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</si>
  <si>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</si>
  <si>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</si>
  <si>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</si>
  <si>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</si>
  <si>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</si>
  <si>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</si>
  <si>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</si>
  <si>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县本级一般公共预算支出</t>
  </si>
  <si>
    <t>1-5  2022年石林彝族自治县县本级一般公共预算政府预算经济分类表（基本支出）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</si>
  <si>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</si>
  <si>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</si>
  <si>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</si>
  <si>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</si>
  <si>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</si>
  <si>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</si>
  <si>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</si>
  <si>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</si>
  <si>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</si>
  <si>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</si>
  <si>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</si>
  <si>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</si>
  <si>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</si>
  <si>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</si>
  <si>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</si>
  <si>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</si>
  <si>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</si>
  <si>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</si>
  <si>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</si>
  <si>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</si>
  <si>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</si>
  <si>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</si>
  <si>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</si>
  <si>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</si>
  <si>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</si>
  <si>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</si>
  <si>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</si>
  <si>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</si>
  <si>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</si>
  <si>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2022年石林彝族自治县县本级一般公共预算支出表（州、市对下转移支付项目）</t>
  </si>
  <si>
    <t>项       目</t>
  </si>
  <si>
    <t>其中：延续项目</t>
  </si>
  <si>
    <t>一般公共服务支出</t>
  </si>
  <si>
    <t>目标管理绩效考核兑现经费</t>
  </si>
  <si>
    <t>昆明市第十二届少数民族传统体育运动会经费</t>
  </si>
  <si>
    <t>石林县阿诗玛文化传承与保护项目经费</t>
  </si>
  <si>
    <t>板桥街道事处板桥社区民族文化活动中心建设补助资金</t>
  </si>
  <si>
    <t>鹿阜街道办事处阿怒山村农贸市场建设项目补助资金</t>
  </si>
  <si>
    <t>鹿阜街道办北山村委会北山村进村道路扩宽硬化建设补助资金</t>
  </si>
  <si>
    <t>大可乡大可村委会小沙河村公共活动场所建设工程补助资金</t>
  </si>
  <si>
    <t>鹿阜街道建设社区“一家亲”工作站经费</t>
  </si>
  <si>
    <t>石林县民宗局民族宗教稳定工作经费</t>
  </si>
  <si>
    <t>石林县民宗局民族团结进步创建和巩固提升经费</t>
  </si>
  <si>
    <t>石林杏林大观园民族团结进步进景区—少数民族医药馆布展经费</t>
  </si>
  <si>
    <t>圭山镇小圭山村委会小圭山村新建公厕工程补助资金</t>
  </si>
  <si>
    <t>石林街道办事处松子园村委会小沙邑村民族文化活动中心建设补助资金</t>
  </si>
  <si>
    <t>石林天奇医院民族团结进步文化广场建设补助资金</t>
  </si>
  <si>
    <t>市场监督管理中央专项补助经费</t>
  </si>
  <si>
    <t>省级食品安全监管专项补助资金</t>
  </si>
  <si>
    <t>“百名好支书”绩效补助资金</t>
  </si>
  <si>
    <t>“万名人才兴万村”行动项目经费</t>
  </si>
  <si>
    <t>全市乡镇（街道）党校办学经费</t>
  </si>
  <si>
    <t>全市乡镇（街道）党员教育培训工作经费</t>
  </si>
  <si>
    <t>村（社区）“百名好支书”、“昆明好支书”市级绩效补助资金</t>
  </si>
  <si>
    <t>社区党组织服务群众专项经费</t>
  </si>
  <si>
    <t>“特派专家”行动工作经费</t>
  </si>
  <si>
    <t>“两优一先”表彰奖励经费</t>
  </si>
  <si>
    <t>创建全国文明城市工作补助经费</t>
  </si>
  <si>
    <t>文明村镇以奖代补经费</t>
  </si>
  <si>
    <t>市代表小组活动、代表履职、代表持证视察专项经费</t>
  </si>
  <si>
    <t>办理市人大代表建议专项资金</t>
  </si>
  <si>
    <t>市人大常委会设立基层立法联系点经费</t>
  </si>
  <si>
    <t>市政协提案办理专项资金</t>
  </si>
  <si>
    <t>基层政协履职能力提升专项经费</t>
  </si>
  <si>
    <t>省级大学生志愿服务西部计划地方项目志愿者生活补助专项经费</t>
  </si>
  <si>
    <t>大学生西部计划志愿者地方项目（市级）专项经费</t>
  </si>
  <si>
    <t>省级妇女儿童关爱救助及维权专项经费</t>
  </si>
  <si>
    <t>省级农产品质量安全专项监测补助资金</t>
  </si>
  <si>
    <t>教育支出</t>
  </si>
  <si>
    <t>农村义务教育营养改善计划（初中）市级补助资金</t>
  </si>
  <si>
    <t>小学城乡义务教育补助普通学校（公用经费）市级补助资金</t>
  </si>
  <si>
    <t>普通高中建档立卡等家庭经济困难学生免学杂费市级补助资金</t>
  </si>
  <si>
    <t>公费师范生培养计划市级补助资金</t>
  </si>
  <si>
    <t>中等职业学校免学费市级补助资金</t>
  </si>
  <si>
    <t>普通高中国家助学金市级补助资金</t>
  </si>
  <si>
    <t>中等职业学校国家助学金市级补助资金</t>
  </si>
  <si>
    <t>城乡义务教育补助100人以下农村小学（公用经费）市级补助资金</t>
  </si>
  <si>
    <t>学前教育家庭经济困难儿童资助市级补助资金</t>
  </si>
  <si>
    <t>中等职业学校国家助学金省级补助资金</t>
  </si>
  <si>
    <t>普惠性民办幼儿园奖补市级补助资金</t>
  </si>
  <si>
    <t>第一批学前教育发展（民族幼儿园、石金幼儿园）市级补助资金</t>
  </si>
  <si>
    <t>初中城乡义务教育家庭经济困难学生生活补助市级补助资金</t>
  </si>
  <si>
    <t>城乡义务教育补助普通学校（寄宿生公用经费）市级补助资金</t>
  </si>
  <si>
    <t>小学城乡义务教育家庭经济困难学生生活补助市级补助资金</t>
  </si>
  <si>
    <t>公费师范生培养计划省级补助资金</t>
  </si>
  <si>
    <t>农村义务教育营养改善计划（小学）市级补助资金</t>
  </si>
  <si>
    <t>昆明市考入全日制普通高等院校贫困新生政府资助补助市级补助资金</t>
  </si>
  <si>
    <t>中等职业学校免学费省级补助资金</t>
  </si>
  <si>
    <t>学前教育家庭经济困难学生补助省级补助资金</t>
  </si>
  <si>
    <t>初中城乡义务教育补助普通学校（公用经费）市级补助资金</t>
  </si>
  <si>
    <t>城乡义务教育补助特殊教育（公用经费）市级补助资金</t>
  </si>
  <si>
    <t>乡村学校从教20年以上优秀教师奖励省级补助资金</t>
  </si>
  <si>
    <t>普通高中建档立卡学生生活费省级补助资金</t>
  </si>
  <si>
    <t>科学技术支出</t>
  </si>
  <si>
    <t>科普专项省对下转移支付专项资金</t>
  </si>
  <si>
    <t>昆明市第一批科普转移支付专项资金</t>
  </si>
  <si>
    <t>科普专项省对下转移支付(第二批)专项资金</t>
  </si>
  <si>
    <t>文化旅游体育与传媒支出</t>
  </si>
  <si>
    <t>大型体育场馆免费低收费开放省级补助资金</t>
  </si>
  <si>
    <t>文物保护专项补助经费</t>
  </si>
  <si>
    <t>2021年省级非物质文化遗产传承人补助资金</t>
  </si>
  <si>
    <t>美术馆、公共图书馆、文化馆（站）免费开放省级补助资金</t>
  </si>
  <si>
    <t>文化产业专项资金</t>
  </si>
  <si>
    <t>社会保障和就业支出</t>
  </si>
  <si>
    <t>全市村（社区）开展五个先锋创建活动经费</t>
  </si>
  <si>
    <t>省级死亡抚恤补助经费</t>
  </si>
  <si>
    <t>高校毕业生“三支一扶”工作生活市级补助资金</t>
  </si>
  <si>
    <t>“三支一扶”高校毕业生市级社会保险补助资金</t>
  </si>
  <si>
    <t>返乡农民工调查及外出服务省级专项经费</t>
  </si>
  <si>
    <t>昆明市大学生创业扶持专项资金</t>
  </si>
  <si>
    <t>样本企业失业动态监测调查专项经费</t>
  </si>
  <si>
    <t>高校毕业生社保补贴专项资金</t>
  </si>
  <si>
    <t>促进农民转移就业培训市级补助资金</t>
  </si>
  <si>
    <t>高校毕业生就业见习市级生活补助资金</t>
  </si>
  <si>
    <t>昆明市企业下岗失业参战退役人员补贴专项资金</t>
  </si>
  <si>
    <t>春节慰问就业困难家庭专项资金</t>
  </si>
  <si>
    <t>低保对象特困人员参加城乡居民基本养老保险市级财政代缴补助资金</t>
  </si>
  <si>
    <t>市级下达特困人员供养服务机构运转经费</t>
  </si>
  <si>
    <t>市级下达养老体系建设市级补助资金</t>
  </si>
  <si>
    <t>市级下达县（市）区民政事务员市级补助经费</t>
  </si>
  <si>
    <t>市级残疾人两项补贴专项资金</t>
  </si>
  <si>
    <t>市级下达高龄津贴专项资金</t>
  </si>
  <si>
    <t>市级困难群众救助市级补助资金农村最低生活保障专项资金</t>
  </si>
  <si>
    <t>市级村干部岗位补贴专项资金</t>
  </si>
  <si>
    <t>市级困难群众救助市级补助资金城市最低生活保障专项资金</t>
  </si>
  <si>
    <t>省级下达高龄津贴专项资金</t>
  </si>
  <si>
    <t>市级困难群众救助市级补助资金临时救助专项资金</t>
  </si>
  <si>
    <t>市级农村原大队一级离职半脱产干部定期生活补助专项经费</t>
  </si>
  <si>
    <t>贫困残疾人家庭无障碍改造市级专项补助经费</t>
  </si>
  <si>
    <t>残疾人托养市级专项补助经费</t>
  </si>
  <si>
    <t>残疾人康复市级专项补助经费</t>
  </si>
  <si>
    <t>残疾人培训市级专项补助经费</t>
  </si>
  <si>
    <t>残疾人基层组织建设市级专项补助经费</t>
  </si>
  <si>
    <t>残疾人医疗保险补助经费</t>
  </si>
  <si>
    <t>卫生健康支出</t>
  </si>
  <si>
    <t>省级“老女兵”医疗保障经费</t>
  </si>
  <si>
    <t>市级优抚对象医疗补助经费</t>
  </si>
  <si>
    <t>卫生科技人才培养市级补助资金</t>
  </si>
  <si>
    <t>计划生育宣传员生活补贴市级补助资金</t>
  </si>
  <si>
    <t>鼠疫防控市级补助资金</t>
  </si>
  <si>
    <t>建档立卡贫困人口家庭医生签约服务市级补助资金</t>
  </si>
  <si>
    <t>加强乡村医生队伍建设专项市级补助资金</t>
  </si>
  <si>
    <t>基本公共卫生服务项目市级补助资金</t>
  </si>
  <si>
    <t>老龄健康项目专项市级补助资金</t>
  </si>
  <si>
    <t>卫生综合监督执法专项工作市级补助资金</t>
  </si>
  <si>
    <t>（基层医疗卫生机构）基本药物制度市级补助资金</t>
  </si>
  <si>
    <t>疾病预防控制市级补助资金</t>
  </si>
  <si>
    <t>计划生育奖优免补市级补助资金</t>
  </si>
  <si>
    <t>计划生育服务对象春节慰问市级补助资金</t>
  </si>
  <si>
    <t>妇幼健康项目市级补助资金</t>
  </si>
  <si>
    <t>中医药事业发展专项市级补助资金</t>
  </si>
  <si>
    <t>重大传染病防控中央补助资金</t>
  </si>
  <si>
    <t>全民健康生活方式行动及慢性病综合防控项目经费</t>
  </si>
  <si>
    <t>石林县疾病预防控制中心实验室能力提升专项资金</t>
  </si>
  <si>
    <t>石林县疾病预防控制综合能力提升搬迁新建项目补助资金</t>
  </si>
  <si>
    <t>石林县人民医院能力提升工程专项资金</t>
  </si>
  <si>
    <t>石林县妇幼保健计划生育服务中心搬迁新建项目发行地方政府专债利息补助经费</t>
  </si>
  <si>
    <t>城乡社区支出</t>
  </si>
  <si>
    <t>环境卫生整治补助经费</t>
  </si>
  <si>
    <t>省级城乡统筹转户专项补助经费</t>
  </si>
  <si>
    <t>昆明市岩溶地区石漠化综合治理工程市级补助资金</t>
  </si>
  <si>
    <t>农林水支出</t>
  </si>
  <si>
    <t>财政普惠金融发展专项资金</t>
  </si>
  <si>
    <t>农业农村统计监测项目专项资金</t>
  </si>
  <si>
    <t>创业担保贷款省级奖补专项资金</t>
  </si>
  <si>
    <t>中央财政普惠金融发展专项资金</t>
  </si>
  <si>
    <t>打造绿色食品牌重点产业专项资金</t>
  </si>
  <si>
    <t>省级财政衔接推进乡村振兴补助资金</t>
  </si>
  <si>
    <t>高标准农田建设项目市级管护经费</t>
  </si>
  <si>
    <t>中央农村厕所革命整村推进财政补助资金</t>
  </si>
  <si>
    <t>都市驱动型乡村振兴实验区补助资金</t>
  </si>
  <si>
    <t>市级农田建设补助资金</t>
  </si>
  <si>
    <t>省级农村综合改革转移支付专项资金</t>
  </si>
  <si>
    <t>昆明市”10大名品“和绿色食品牌”10强企业“”10佳创新企业“补助经费</t>
  </si>
  <si>
    <t>农产品加工，休闲农业及统计监测经费</t>
  </si>
  <si>
    <t>省级农村厕所改造建设专项资金</t>
  </si>
  <si>
    <t>农村厕所革命市级补助资金</t>
  </si>
  <si>
    <t>省级农田建设补助资金</t>
  </si>
  <si>
    <t>村庄清洁市级补助资金</t>
  </si>
  <si>
    <t>市级财政衔接推进乡村振兴补助资金</t>
  </si>
  <si>
    <t>昆明市巩固脱贫攻坚成果同乡村振兴有效衔接示范创建工作专项资金</t>
  </si>
  <si>
    <t>市场与信息化专项资金</t>
  </si>
  <si>
    <t>农业固定资产投资项目管理经费</t>
  </si>
  <si>
    <t>农产品加工、休闲农业及统计监测经费</t>
  </si>
  <si>
    <t>昆明市农业产业化统计监测经费</t>
  </si>
  <si>
    <t>市级耕地质量保护与提升专项资金</t>
  </si>
  <si>
    <t>高素质农民培训补助资金</t>
  </si>
  <si>
    <t>农业科技教育补助资金</t>
  </si>
  <si>
    <t>粮食生产补助资金</t>
  </si>
  <si>
    <t>科技增粮市级补助资金</t>
  </si>
  <si>
    <t>村级农技推广员工作补助经费</t>
  </si>
  <si>
    <t>农机化发展与购置补贴专项资金</t>
  </si>
  <si>
    <t>现代种业项目补助经费</t>
  </si>
  <si>
    <t>2022市级“一县一业”示范县创建补助资金</t>
  </si>
  <si>
    <t>昆明市农村集体产权制度改革专项经费</t>
  </si>
  <si>
    <t>农民经济合作社与农经统计专项资金</t>
  </si>
  <si>
    <t>农村集体产权制度改革和土地延包试点专项资金</t>
  </si>
  <si>
    <t>农村土地承包纠纷调解仲裁补助经费专项资金</t>
  </si>
  <si>
    <t>市级农民合作社示范社建设补助资金</t>
  </si>
  <si>
    <t>市级示范家庭农场奖补经费</t>
  </si>
  <si>
    <t>农村宅基地管理和改革工作专项资金</t>
  </si>
  <si>
    <t>市级村集体经济强村工程专项资金</t>
  </si>
  <si>
    <t>省级农产品质量安全专项补助资金</t>
  </si>
  <si>
    <t>市级三品一标认证补助专项资金</t>
  </si>
  <si>
    <t>市级农产品质量安全监测补助资金</t>
  </si>
  <si>
    <t>市级县区渔政执法经费</t>
  </si>
  <si>
    <t>市级千人一份农产品质量安全监测补助资金</t>
  </si>
  <si>
    <t>农作物重大病虫害防控补助经费</t>
  </si>
  <si>
    <t>养殖业保险保险费市级财政补助资金</t>
  </si>
  <si>
    <t>村级动物防疫员补助经费</t>
  </si>
  <si>
    <t>养殖业保险保费省级财政补贴专项资金</t>
  </si>
  <si>
    <t>生猪异常情况强制扑杀市级补助资金</t>
  </si>
  <si>
    <t>畜牧业生产发展专项资金</t>
  </si>
  <si>
    <t>重大动物疫病防控省级配套补助资金</t>
  </si>
  <si>
    <t>烤烟特殊品种种植补助资金</t>
  </si>
  <si>
    <t>烤烟生产抗旱补助资金</t>
  </si>
  <si>
    <t>灌区标准化、规范化建设补助经费</t>
  </si>
  <si>
    <t>重点水源地建设专项资金</t>
  </si>
  <si>
    <t>小水电清理整改工作市级补助经费</t>
  </si>
  <si>
    <t>小型民生水利工程补助资金</t>
  </si>
  <si>
    <t>鱼龙水库建设市级配套专项资金</t>
  </si>
  <si>
    <t>农村饮水安全巩固提升工程专项资金</t>
  </si>
  <si>
    <t>小型水库安全运行补助资金</t>
  </si>
  <si>
    <t>防汛应急值守能力建设管理补助资金</t>
  </si>
  <si>
    <t>农村供水工程维修养护市级补助资金</t>
  </si>
  <si>
    <t>小型水库管养考核补助资金</t>
  </si>
  <si>
    <t>农村饮用水水源保护管理补助经费</t>
  </si>
  <si>
    <t>省级水利专项资金</t>
  </si>
  <si>
    <t>有害生物治理专项补助经费</t>
  </si>
  <si>
    <t>昆明市国家森林乡村创建补助资金</t>
  </si>
  <si>
    <t>天保工程及省级森林生态效益补偿补助资金</t>
  </si>
  <si>
    <t>省级森林防火专项补助经费</t>
  </si>
  <si>
    <t>市级森林防火配套补助经费</t>
  </si>
  <si>
    <t>农业保险省级财政保险费补贴补助补助资金</t>
  </si>
  <si>
    <t>市级财政农业保险保险费补助资金</t>
  </si>
  <si>
    <t>市级公益林生态效益补偿补助资金</t>
  </si>
  <si>
    <t>交通运输支出</t>
  </si>
  <si>
    <t>交通安全专项补助资金</t>
  </si>
  <si>
    <t>交通转移支付用于农村公路养护省级补助资金</t>
  </si>
  <si>
    <t>资源勘探工业信息等支出</t>
  </si>
  <si>
    <t>财园助企贷贷款贴息专项资金</t>
  </si>
  <si>
    <t>上半年工业和信息化固定资产投资补助资金</t>
  </si>
  <si>
    <t>企业升规补助资金</t>
  </si>
  <si>
    <t>下半年工业和信息化固定资产投资补助资金</t>
  </si>
  <si>
    <t>绿色制造清洁生产工业固废综合利用补助资金</t>
  </si>
  <si>
    <t>中小企业培育提升专项资金</t>
  </si>
  <si>
    <t>商业服务业等支出</t>
  </si>
  <si>
    <t>乡村流通体系建设专项资金</t>
  </si>
  <si>
    <t>农民专业合作社建设扶持专项资金</t>
  </si>
  <si>
    <t>农产品经纪人教育培训经费</t>
  </si>
  <si>
    <t>新入库住宿、餐饮企业（个体）扶持奖励专项资金</t>
  </si>
  <si>
    <t>内贸流通统计监测工作经费</t>
  </si>
  <si>
    <t>促消费稳增长扶持奖励专项资金</t>
  </si>
  <si>
    <t>金融支出</t>
  </si>
  <si>
    <t>自然资源海洋气象等支出</t>
  </si>
  <si>
    <t>自然资源卫片执法省对下补助经费</t>
  </si>
  <si>
    <t>住房保障支出</t>
  </si>
  <si>
    <t>农房抗震安居工程改造补助资金</t>
  </si>
  <si>
    <t>城镇保障性安居工程公共租赁住房建设补助资金</t>
  </si>
  <si>
    <t>粮油物资储备支出</t>
  </si>
  <si>
    <t>灾害防治及应急管理支出</t>
  </si>
  <si>
    <t>地质灾害群测群防市级补助经费</t>
  </si>
  <si>
    <t>生态保护支撑体系专项中央基建投资预算补助资金</t>
  </si>
  <si>
    <t>市级安全生产专干补助资金</t>
  </si>
  <si>
    <t>安全生产专项资金</t>
  </si>
  <si>
    <t>合计</t>
  </si>
  <si>
    <t>1-7  2022年石林彝族自治县分地区税收返还和转移支付预算表</t>
  </si>
  <si>
    <t>州（市）</t>
  </si>
  <si>
    <t>税收返还</t>
  </si>
  <si>
    <t>转移支付</t>
  </si>
  <si>
    <t>一、提前下达数</t>
  </si>
  <si>
    <t>昆明市</t>
  </si>
  <si>
    <t xml:space="preserve"> </t>
  </si>
  <si>
    <t>昭通市</t>
  </si>
  <si>
    <t>曲靖市</t>
  </si>
  <si>
    <t>玉溪市</t>
  </si>
  <si>
    <t>红河州</t>
  </si>
  <si>
    <t>文山州</t>
  </si>
  <si>
    <t>普洱市</t>
  </si>
  <si>
    <t>西双版纳州</t>
  </si>
  <si>
    <t>楚雄州</t>
  </si>
  <si>
    <t>大理州</t>
  </si>
  <si>
    <t>保山市</t>
  </si>
  <si>
    <t>德宏州</t>
  </si>
  <si>
    <t>丽江市</t>
  </si>
  <si>
    <t>怒江州</t>
  </si>
  <si>
    <t>迪庆州</t>
  </si>
  <si>
    <t>临沧市</t>
  </si>
  <si>
    <t>二、预算数</t>
  </si>
  <si>
    <t>1-8  2022年石林彝族自治县县本级“三公”经费预算财政拨款情况统计表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</si>
  <si>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</si>
  <si>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</si>
  <si>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</si>
  <si>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</si>
  <si>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</si>
  <si>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</si>
  <si>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</si>
  <si>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</si>
  <si>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2022年“三公”经费预算在上一年度预算基础上按照不低于3%的比例压减。石林县2022年“三公”经费预算总额为2117.76万元，比上年预算2335.16万元减少217.4万元，减9.31%。具体情况如下：
  1.因公出国（境）经费
20212年因公出国（境）经费预算92.34万元，与上年预算持平。持平原因为按照“按需派出”、“经费总量控制”的原则，按照因公出国（境）审批流程和程序办理经费核销备案手续，支出时严格按照审批的人员、天数、路线、经费预算及有关开支标准核销  。  
  2.公务接待费
2022年公务接待费预算856.6万元，比上年预算1071.5万元减少214.9万元，减20.06%。公务接待费减少原因主要是按照石林县公务接待费相关管理规定，严肃接待纪律，对无公函的公务活动和来访人员一律不予接待。倡导勤俭节约，反对铺张浪费，加强党风廉政建设。
  3.公务用车购置费
2022年公务用车购置费预算249.82万元，与上年预算持平。持平原因是由于党政机关公务用车制度改革后，部分单位保留的公务用车超过使用年限、车况老、维修成本高，为逐年解决部分公务用车报废更新的问题，公务用车购置费与去年持平。
  4.公务用车运行维护费
2022年公务用车运行维护费预算919万元，比上年预算数921.5万元减少2.5万元，减0.27%。公务用车运行维护费减少原因是石林县进一步规范公务用车运行维护费支出管理，严格执行定额标准、定点管理和单车核算。降低公务出行成本，建立厉行节约长效机制。 </t>
  </si>
  <si>
    <t>2-1  2022年石林彝族自治县政府性基金预算收入情况表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</si>
  <si>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</si>
  <si>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</si>
  <si>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</si>
  <si>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</si>
  <si>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</si>
  <si>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</si>
  <si>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</si>
  <si>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</si>
  <si>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</si>
  <si>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</si>
  <si>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</si>
  <si>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</si>
  <si>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</si>
  <si>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</si>
  <si>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</si>
  <si>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</si>
  <si>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</si>
  <si>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</si>
  <si>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</si>
  <si>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</si>
  <si>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</si>
  <si>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</si>
  <si>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</si>
  <si>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</si>
  <si>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</si>
  <si>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</si>
  <si>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</si>
  <si>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</si>
  <si>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</si>
  <si>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</si>
  <si>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</si>
  <si>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</si>
  <si>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</si>
  <si>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</si>
  <si>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</si>
  <si>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</si>
  <si>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</si>
  <si>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</si>
  <si>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</si>
  <si>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</si>
  <si>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</si>
  <si>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</si>
  <si>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</si>
  <si>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</si>
  <si>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</si>
  <si>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</si>
  <si>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</si>
  <si>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</si>
  <si>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全县政府性基金预算收入</t>
  </si>
  <si>
    <t>地方政府专项债务收入</t>
  </si>
  <si>
    <t xml:space="preserve">  政府性基金转移支付收入</t>
  </si>
  <si>
    <t xml:space="preserve">     政府性基金补助收入</t>
  </si>
  <si>
    <t xml:space="preserve">     抗疫特别国债转移支付收入</t>
  </si>
  <si>
    <t>2-2  2022年石林彝族自治县政府性基金预算支出情况表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</si>
  <si>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</si>
  <si>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</si>
  <si>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</si>
  <si>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</si>
  <si>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</si>
  <si>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</si>
  <si>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</si>
  <si>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</si>
  <si>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</si>
  <si>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</si>
  <si>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</si>
  <si>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</si>
  <si>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</si>
  <si>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</si>
  <si>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</si>
  <si>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</si>
  <si>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</si>
  <si>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</si>
  <si>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</si>
  <si>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</si>
  <si>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</si>
  <si>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</si>
  <si>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</si>
  <si>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</si>
  <si>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</si>
  <si>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</si>
  <si>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</si>
  <si>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</si>
  <si>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</si>
  <si>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</si>
  <si>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</si>
  <si>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</si>
  <si>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</si>
  <si>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</si>
  <si>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</si>
  <si>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</si>
  <si>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</si>
  <si>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</si>
  <si>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</si>
  <si>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</si>
  <si>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</si>
  <si>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</si>
  <si>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</si>
  <si>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</si>
  <si>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</si>
  <si>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</si>
  <si>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</si>
  <si>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</si>
  <si>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</si>
  <si>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</si>
  <si>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</si>
  <si>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</si>
  <si>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</si>
  <si>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</si>
  <si>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</si>
  <si>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</si>
  <si>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</si>
  <si>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</si>
  <si>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</si>
  <si>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</si>
  <si>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</si>
  <si>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</si>
  <si>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</si>
  <si>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</si>
  <si>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</si>
  <si>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</si>
  <si>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</si>
  <si>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</si>
  <si>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</si>
  <si>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</si>
  <si>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</si>
  <si>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</si>
  <si>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</si>
  <si>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</si>
  <si>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</si>
  <si>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</si>
  <si>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</si>
  <si>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</si>
  <si>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</si>
  <si>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</si>
  <si>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</si>
  <si>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</si>
  <si>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</si>
  <si>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</si>
  <si>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</si>
  <si>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</si>
  <si>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</si>
  <si>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</si>
  <si>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</si>
  <si>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</si>
  <si>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</si>
  <si>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</si>
  <si>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</si>
  <si>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</si>
  <si>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</si>
  <si>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</si>
  <si>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</si>
  <si>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</si>
  <si>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</si>
  <si>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</si>
  <si>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</si>
  <si>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</si>
  <si>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</si>
  <si>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</si>
  <si>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</si>
  <si>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</si>
  <si>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</si>
  <si>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</si>
  <si>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</si>
  <si>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</si>
  <si>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</si>
  <si>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</si>
  <si>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</si>
  <si>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</si>
  <si>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</si>
  <si>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</si>
  <si>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</si>
  <si>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</si>
  <si>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</si>
  <si>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</si>
  <si>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</si>
  <si>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</si>
  <si>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</si>
  <si>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</si>
  <si>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</si>
  <si>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</si>
  <si>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</si>
  <si>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</si>
  <si>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</si>
  <si>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</si>
  <si>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</si>
  <si>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</si>
  <si>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</si>
  <si>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</si>
  <si>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</si>
  <si>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</si>
  <si>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</si>
  <si>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</si>
  <si>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</si>
  <si>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</si>
  <si>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</si>
  <si>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</si>
  <si>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</si>
  <si>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</si>
  <si>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</si>
  <si>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</si>
  <si>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</si>
  <si>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</si>
  <si>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</si>
  <si>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</si>
  <si>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</si>
  <si>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</si>
  <si>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</si>
  <si>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</si>
  <si>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</si>
  <si>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</si>
  <si>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</si>
  <si>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</si>
  <si>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</si>
  <si>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</si>
  <si>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</si>
  <si>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</si>
  <si>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</si>
  <si>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</si>
  <si>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</si>
  <si>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</si>
  <si>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</si>
  <si>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</si>
  <si>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</si>
  <si>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</si>
  <si>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</si>
  <si>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</si>
  <si>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</si>
  <si>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</si>
  <si>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</si>
  <si>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</si>
  <si>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</si>
  <si>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</si>
  <si>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</si>
  <si>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</si>
  <si>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</si>
  <si>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</si>
  <si>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</si>
  <si>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</si>
  <si>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</si>
  <si>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</si>
  <si>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</si>
  <si>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</si>
  <si>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</si>
  <si>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</si>
  <si>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</si>
  <si>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</si>
  <si>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</si>
  <si>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</si>
  <si>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</si>
  <si>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</si>
  <si>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</si>
  <si>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</si>
  <si>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</si>
  <si>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</si>
  <si>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</si>
  <si>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</si>
  <si>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</si>
  <si>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</si>
  <si>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</si>
  <si>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</si>
  <si>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</si>
  <si>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</si>
  <si>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</si>
  <si>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</si>
  <si>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</si>
  <si>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</si>
  <si>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</si>
  <si>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</si>
  <si>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</si>
  <si>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</si>
  <si>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</si>
  <si>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</si>
  <si>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</si>
  <si>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</si>
  <si>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</si>
  <si>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</si>
  <si>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</si>
  <si>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</si>
  <si>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</si>
  <si>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</si>
  <si>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</si>
  <si>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</si>
  <si>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</si>
  <si>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</si>
  <si>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</si>
  <si>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</si>
  <si>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</si>
  <si>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</si>
  <si>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</si>
  <si>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</si>
  <si>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</si>
  <si>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</si>
  <si>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</si>
  <si>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</si>
  <si>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</si>
  <si>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</si>
  <si>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</si>
  <si>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</si>
  <si>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</si>
  <si>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</si>
  <si>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</si>
  <si>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</si>
  <si>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</si>
  <si>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</si>
  <si>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</si>
  <si>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</si>
  <si>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</si>
  <si>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</si>
  <si>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</si>
  <si>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</si>
  <si>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</si>
  <si>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</si>
  <si>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</si>
  <si>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</si>
  <si>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</si>
  <si>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</si>
  <si>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</si>
  <si>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</si>
  <si>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</si>
  <si>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</si>
  <si>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</si>
  <si>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</si>
  <si>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</si>
  <si>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</si>
  <si>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</si>
  <si>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</si>
  <si>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</si>
  <si>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</si>
  <si>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</si>
  <si>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</si>
  <si>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</si>
  <si>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</si>
  <si>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</si>
  <si>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</si>
  <si>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</si>
  <si>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</si>
  <si>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</si>
  <si>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</si>
  <si>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</si>
  <si>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</si>
  <si>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</si>
  <si>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</si>
  <si>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</si>
  <si>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</si>
  <si>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</si>
  <si>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</si>
  <si>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</si>
  <si>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</si>
  <si>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</si>
  <si>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</si>
  <si>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</si>
  <si>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</si>
  <si>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</si>
  <si>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</si>
  <si>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</si>
  <si>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</si>
  <si>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</si>
  <si>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</si>
  <si>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</si>
  <si>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</si>
  <si>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</si>
  <si>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</si>
  <si>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</si>
  <si>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</si>
  <si>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</si>
  <si>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</si>
  <si>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</si>
  <si>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</si>
  <si>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</si>
  <si>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</si>
  <si>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</si>
  <si>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</si>
  <si>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</si>
  <si>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</si>
  <si>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</si>
  <si>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</si>
  <si>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</si>
  <si>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</si>
  <si>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</si>
  <si>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</si>
  <si>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</si>
  <si>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</si>
  <si>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</si>
  <si>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</si>
  <si>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</si>
  <si>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</si>
  <si>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</si>
  <si>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</si>
  <si>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</si>
  <si>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</si>
  <si>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</si>
  <si>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</si>
  <si>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</si>
  <si>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</si>
  <si>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</si>
  <si>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</si>
  <si>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</si>
  <si>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</si>
  <si>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</si>
  <si>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</si>
  <si>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</si>
  <si>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</si>
  <si>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</si>
  <si>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</si>
  <si>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</si>
  <si>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</si>
  <si>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</si>
  <si>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</si>
  <si>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</si>
  <si>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</si>
  <si>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</si>
  <si>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</si>
  <si>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</si>
  <si>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</si>
  <si>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</si>
  <si>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</si>
  <si>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</si>
  <si>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</si>
  <si>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</si>
  <si>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</si>
  <si>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</si>
  <si>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</si>
  <si>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</si>
  <si>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</si>
  <si>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</si>
  <si>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</si>
  <si>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</si>
  <si>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</si>
  <si>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</si>
  <si>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</si>
  <si>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</si>
  <si>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</si>
  <si>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</si>
  <si>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</si>
  <si>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</si>
  <si>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</si>
  <si>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</si>
  <si>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</si>
  <si>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</si>
  <si>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</si>
  <si>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</si>
  <si>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</si>
  <si>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</si>
  <si>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</si>
  <si>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</si>
  <si>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</si>
  <si>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</si>
  <si>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</si>
  <si>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</si>
  <si>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</si>
  <si>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</si>
  <si>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</si>
  <si>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</si>
  <si>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</si>
  <si>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</si>
  <si>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</si>
  <si>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</si>
  <si>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</si>
  <si>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</si>
  <si>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</si>
  <si>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</si>
  <si>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</si>
  <si>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</si>
  <si>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</si>
  <si>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</si>
  <si>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</si>
  <si>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</si>
  <si>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</si>
  <si>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</si>
  <si>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</si>
  <si>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</si>
  <si>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</si>
  <si>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</si>
  <si>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</si>
  <si>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</si>
  <si>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</si>
  <si>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</si>
  <si>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</si>
  <si>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</si>
  <si>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</si>
  <si>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</si>
  <si>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</si>
  <si>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</si>
  <si>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</si>
  <si>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</si>
  <si>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</si>
  <si>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</si>
  <si>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</si>
  <si>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</si>
  <si>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</si>
  <si>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</si>
  <si>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</si>
  <si>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</si>
  <si>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</si>
  <si>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</si>
  <si>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</si>
  <si>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</si>
  <si>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</si>
  <si>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</si>
  <si>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</si>
  <si>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</si>
  <si>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</si>
  <si>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</si>
  <si>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</si>
  <si>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</si>
  <si>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</si>
  <si>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</si>
  <si>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</si>
  <si>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</si>
  <si>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</si>
  <si>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</si>
  <si>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</si>
  <si>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</si>
  <si>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</si>
  <si>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</si>
  <si>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</si>
  <si>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</si>
  <si>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23011</t>
  </si>
  <si>
    <t xml:space="preserve">   地方政府专项债务转贷支出</t>
  </si>
  <si>
    <t>231</t>
  </si>
  <si>
    <t>地方政府专项债务还本支出</t>
  </si>
  <si>
    <t>2-3  2022年县本级政府性基金预算收入情况表</t>
  </si>
  <si>
    <t>2-4  2022年县本级政府性基金预算支出情况表</t>
  </si>
  <si>
    <t>县本级政府性基金支出</t>
  </si>
  <si>
    <t xml:space="preserve">2-5  2022年石林彝族自治县县本级政府性基金支出表（州、市对下转移支付） </t>
  </si>
  <si>
    <t>本年支出小计</t>
  </si>
  <si>
    <t>3-1  2022年石林彝族自治县国有资本经营收入预算情况表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</si>
  <si>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</si>
  <si>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</si>
  <si>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</si>
  <si>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</si>
  <si>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</si>
  <si>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</si>
  <si>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</si>
  <si>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</si>
  <si>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</si>
  <si>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</si>
  <si>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</si>
  <si>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</si>
  <si>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</si>
  <si>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</si>
  <si>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</si>
  <si>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</si>
  <si>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</si>
  <si>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</si>
  <si>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</si>
  <si>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</si>
  <si>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</si>
  <si>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</si>
  <si>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</si>
  <si>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</si>
  <si>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</si>
  <si>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</si>
  <si>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</si>
  <si>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</si>
  <si>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</si>
  <si>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</si>
  <si>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</si>
  <si>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</si>
  <si>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</si>
  <si>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</si>
  <si>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</si>
  <si>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</si>
  <si>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</si>
  <si>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</si>
  <si>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2022年石林彝族自治县国有资本经营支出预算情况表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</si>
  <si>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</si>
  <si>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</si>
  <si>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</si>
  <si>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</si>
  <si>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</si>
  <si>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</si>
  <si>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</si>
  <si>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</si>
  <si>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</si>
  <si>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</si>
  <si>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</si>
  <si>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</si>
  <si>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</si>
  <si>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</si>
  <si>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</si>
  <si>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</si>
  <si>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</si>
  <si>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</si>
  <si>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</si>
  <si>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</si>
  <si>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</si>
  <si>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</si>
  <si>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</si>
  <si>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2022年县本级国有资本经营收入预算情况表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</si>
  <si>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</si>
  <si>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</si>
  <si>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</si>
  <si>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</si>
  <si>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</si>
  <si>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</si>
  <si>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</si>
  <si>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</si>
  <si>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</si>
  <si>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县本级国有资本经营收入</t>
  </si>
  <si>
    <t>3-4  2022年县本级国有资本经营支出预算情况表</t>
  </si>
  <si>
    <t>项   目</t>
  </si>
  <si>
    <t xml:space="preserve">    "三供一业"移交补助支出</t>
  </si>
  <si>
    <t xml:space="preserve">   其他金融国有资本经营预算支出</t>
  </si>
  <si>
    <t>县本级国有资本经营支出</t>
  </si>
  <si>
    <t>3-5  2022年石林彝族自治县县本级国有资本经营预算转移支付表（分地区）</t>
  </si>
  <si>
    <t>地  区</t>
  </si>
  <si>
    <t>预算数</t>
  </si>
  <si>
    <t>合  计</t>
  </si>
  <si>
    <t>注：石林彝族自治县无国有资本经营转移支付预算。</t>
  </si>
  <si>
    <t>3-6  2022年石林彝族自治县县本级国有资本经营预算转移支付表（分项目）</t>
  </si>
  <si>
    <t>项目名称</t>
  </si>
  <si>
    <t>注：石林彝族自治县无国有资本经营转移支付（分项目）预算。</t>
  </si>
  <si>
    <t>4-1  2022年石林彝族自治县社会保险基金收入预算情况表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</si>
  <si>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</si>
  <si>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</si>
  <si>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</si>
  <si>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</si>
  <si>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</si>
  <si>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</si>
  <si>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</si>
  <si>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</si>
  <si>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</si>
  <si>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</si>
  <si>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</si>
  <si>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</si>
  <si>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</si>
  <si>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</si>
  <si>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</si>
  <si>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上年结余收入</t>
  </si>
  <si>
    <t>上级补助收入</t>
  </si>
  <si>
    <t>下级上解收入</t>
  </si>
  <si>
    <t>收入合计</t>
  </si>
  <si>
    <t>4-2  2022年石林彝族自治县社会保险基金支出预算情况表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</si>
  <si>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</si>
  <si>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</si>
  <si>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</si>
  <si>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</si>
  <si>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</si>
  <si>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</si>
  <si>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</si>
  <si>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</si>
  <si>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</si>
  <si>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</si>
  <si>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</si>
  <si>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年终结余</t>
  </si>
  <si>
    <t>补助下级支出</t>
  </si>
  <si>
    <t>上解上级支出</t>
  </si>
  <si>
    <t>支出合计</t>
  </si>
  <si>
    <t>4-3  2022年县本级社会保险基金收入预算情况表</t>
  </si>
  <si>
    <t>4-4  2022年石林彝族自治县县本级社会保险基金支出预算情况表</t>
  </si>
  <si>
    <t>5-1  云南省昆明市石林彝族自治县2021年地方政府债务限额及余额预算情况表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</si>
  <si>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</si>
  <si>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</si>
  <si>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</si>
  <si>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</si>
  <si>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</si>
  <si>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</si>
  <si>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</si>
  <si>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</si>
  <si>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</si>
  <si>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</si>
  <si>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</si>
  <si>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</si>
  <si>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</si>
  <si>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石林彝族自治县</t>
  </si>
  <si>
    <t>注：1.本表反映上一年度本地区、本级及分地区地方政府债务限额及余额预计执行数。</t>
  </si>
  <si>
    <t xml:space="preserve">    2.本表由县级以上地方各级财政部门在本级人民代表大会批准预算后二十日内公开。</t>
  </si>
  <si>
    <t>5-2 云南省昆明市石林彝族自治县2021年地方政府一般债务余额情况表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</si>
  <si>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</si>
  <si>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</si>
  <si>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</si>
  <si>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</si>
  <si>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</si>
  <si>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</si>
  <si>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</si>
  <si>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</si>
  <si>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</si>
  <si>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</si>
  <si>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</si>
  <si>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</si>
  <si>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云南省昆明市石林彝族自治县本级2021年地方政府一般债务余额情况表</t>
  </si>
  <si>
    <t xml:space="preserve">    中央转贷地方的国际金融组织和外国政府贷款</t>
  </si>
  <si>
    <t xml:space="preserve">    2021年地方政府一般债券发行额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</si>
  <si>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</si>
  <si>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云南省昆明市石林彝族自治县2021年地方政府专项债务余额情况表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</si>
  <si>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</si>
  <si>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</si>
  <si>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</si>
  <si>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</si>
  <si>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</si>
  <si>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</si>
  <si>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</si>
  <si>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</si>
  <si>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云南省昆明市石林彝族自治县本级2021年地方政府专项债务余额情况表</t>
  </si>
  <si>
    <t>六、2021年地方政府专项债务新增限额</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</si>
  <si>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</si>
  <si>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</si>
  <si>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云南省昆明市石林彝族自治县地方政府债券发行及还本
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</si>
  <si>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</si>
  <si>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</si>
  <si>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</si>
  <si>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</si>
  <si>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</si>
  <si>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</si>
  <si>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</si>
  <si>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</si>
  <si>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</si>
  <si>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</si>
  <si>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</si>
  <si>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</si>
  <si>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</si>
  <si>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</si>
  <si>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</si>
  <si>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</si>
  <si>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</si>
  <si>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</si>
  <si>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</si>
  <si>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</si>
  <si>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</si>
  <si>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</si>
  <si>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</si>
  <si>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</si>
  <si>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</si>
  <si>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</si>
  <si>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</si>
  <si>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</si>
  <si>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</si>
  <si>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</si>
  <si>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</si>
  <si>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云南省昆明市石林彝族自治县2022年地方政府债务限额提前下达情况表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</si>
  <si>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</si>
  <si>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</si>
  <si>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</si>
  <si>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</si>
  <si>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</si>
  <si>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</si>
  <si>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云南省昆明市石林彝族自治县2022年年初新增地方政府债券资金安排表</t>
  </si>
  <si>
    <t>序号</t>
  </si>
  <si>
    <t>项目类型</t>
  </si>
  <si>
    <t>项目主管部门</t>
  </si>
  <si>
    <t>债券性质</t>
  </si>
  <si>
    <t>债券规模</t>
  </si>
  <si>
    <t>无</t>
  </si>
  <si>
    <t>注：本表反映本级当年提前下达的新增地方政府债券资金使用安排，由县级以上地方各级财政部门在本级人民代表大会批准预算后二十日内公开。</t>
  </si>
  <si>
    <t>6-1   2022年县级重大政策和重点项目绩效目标表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</si>
  <si>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</si>
  <si>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</si>
  <si>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</si>
  <si>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</si>
  <si>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</si>
  <si>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</si>
  <si>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</si>
  <si>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</si>
  <si>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</si>
  <si>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</si>
  <si>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石林彝族自治县教育体育局
农村义务教育阶段学生营养改善计划县级配套</t>
  </si>
  <si>
    <t xml:space="preserve">  完成2021年农村学校营养改善计划春季学期资金分配工作。农村学校营养改善计划补助经费为改善学生膳食提供可靠的物质基础。农村学校营养改善计划补助按照每生每学期400元进行补助。确保营养改善计划补助经费使用符合使用规范。</t>
  </si>
  <si>
    <t>产出指标</t>
  </si>
  <si>
    <t>数量指标</t>
  </si>
  <si>
    <t>小学补助人数</t>
  </si>
  <si>
    <t>&gt;=</t>
  </si>
  <si>
    <t>11307</t>
  </si>
  <si>
    <t>人(人次、家)</t>
  </si>
  <si>
    <t>定量指标</t>
  </si>
  <si>
    <t>反映获补助人数量情况</t>
  </si>
  <si>
    <t>初中补助人数</t>
  </si>
  <si>
    <t>2511</t>
  </si>
  <si>
    <t>政策宣传次数</t>
  </si>
  <si>
    <t>次/期</t>
  </si>
  <si>
    <t>反映补助政策的宣传力度情况。即通过学校群、户外广告、校园内公示等对补助政策进行宣传的次数</t>
  </si>
  <si>
    <t>质量指标</t>
  </si>
  <si>
    <t>获补对象准确率</t>
  </si>
  <si>
    <t>=</t>
  </si>
  <si>
    <t>100</t>
  </si>
  <si>
    <t>%</t>
  </si>
  <si>
    <t>反映获补助对象认定的准确性情况。获补对象准确率=抽检符合标准的补助对象数/抽检实际补助对象数*100%</t>
  </si>
  <si>
    <t>救助标准执行合规率</t>
  </si>
  <si>
    <t>反映补助准确发放的情况。补助兑现准确率=补助兑付额/应付额*100%</t>
  </si>
  <si>
    <t>补助事项公示度</t>
  </si>
  <si>
    <t>反映补助事项在特定管理系统、或其他渠道按规定进行公示的情况。补助事项公示度=按规定公布事项/按规定应公布事项*100%</t>
  </si>
  <si>
    <t>时效指标</t>
  </si>
  <si>
    <t>发放及时率</t>
  </si>
  <si>
    <t>反映发放单位及时发放补助资金的情况。发放及时率=在时限内发放资金/应发放资金*100%</t>
  </si>
  <si>
    <t>成本指标</t>
  </si>
  <si>
    <t>小学及初中每年补助标准为4元/餐，每年200餐，每生共计800元。</t>
  </si>
  <si>
    <t>800</t>
  </si>
  <si>
    <t>元/生/年</t>
  </si>
  <si>
    <t>效益指标</t>
  </si>
  <si>
    <t>经济效益指标</t>
  </si>
  <si>
    <t>减轻家庭对学生身体营养费用支出</t>
  </si>
  <si>
    <t>元/月</t>
  </si>
  <si>
    <t>学校安排营养餐，减少学生伙食支出，减轻学生家长经济压力。按照每餐4元，每月20餐。</t>
  </si>
  <si>
    <t>社会效益指标</t>
  </si>
  <si>
    <t>政策知晓率</t>
  </si>
  <si>
    <t>95</t>
  </si>
  <si>
    <t>反映补助政策的宣传效果情况。政策知晓率=调查中补助政策知晓人数/调查总人数*100%</t>
  </si>
  <si>
    <t>生活状况改善，增强身体素质。</t>
  </si>
  <si>
    <t>80</t>
  </si>
  <si>
    <t>反映补助促进受助对象生活状况改善的情况。家长给付生活费减少80元/月</t>
  </si>
  <si>
    <t>可持续影响指标</t>
  </si>
  <si>
    <t>实施营养改善计划，保证营养摄入，提升学生身体素质，按照国家体质健康数据系统综合测评合格率</t>
  </si>
  <si>
    <t>91</t>
  </si>
  <si>
    <t>按照国民体质监测标准测量学生身体素质，按照国家体质健康数据系统综合测评合格率</t>
  </si>
  <si>
    <t>满意度指标</t>
  </si>
  <si>
    <t>服务对象满意度指标</t>
  </si>
  <si>
    <t>受益对象满意度</t>
  </si>
  <si>
    <t>定性指标</t>
  </si>
  <si>
    <t>反映获补助受益对象的满意程度。</t>
  </si>
  <si>
    <t>石林彝族自治县住房和城乡建设局                          农村危房改造和抗震安居工程建设专项补助资金</t>
  </si>
  <si>
    <t xml:space="preserve">  完成动态新增4类重点对象农村危房改造 322户，非4类重点对象农村危房改造2400户。</t>
  </si>
  <si>
    <t>4类人员农村危房修缮加固户数；</t>
  </si>
  <si>
    <t>户</t>
  </si>
  <si>
    <t>按户均2.1万元补助。</t>
  </si>
  <si>
    <t>4类人员农村危房改造政府兜底户数25户；</t>
  </si>
  <si>
    <t>每户控制在5万元以内（含5万元）。</t>
  </si>
  <si>
    <t>4类农村危房改造拆除重建户数130户；</t>
  </si>
  <si>
    <t>建设面积20平方米及以内补助2万元，20平方米至50平方米补助3万元，50平方米以上补助4万元。</t>
  </si>
  <si>
    <t>非4类农村危房改造户数。</t>
  </si>
  <si>
    <t>按户均补助1.5万元。</t>
  </si>
  <si>
    <t xml:space="preserve">质量指标 </t>
  </si>
  <si>
    <t>验收合格率</t>
  </si>
  <si>
    <t>按工程质量给予验收</t>
  </si>
  <si>
    <t>项目实施期间</t>
  </si>
  <si>
    <t>个月</t>
  </si>
  <si>
    <t>分类按标准补助</t>
  </si>
  <si>
    <t>1867.4</t>
  </si>
  <si>
    <t>万元</t>
  </si>
  <si>
    <t>4类人员农村危房修缮加固按户均2.1万元补助。4类人员农村危房改造政府兜底每户控制在5万元以内（含5万元）。4类农村危房改造拆除重建建设面积20平方米及以内补助2万元，20平方米至50平方米补助3万元，50平方米以上补助4万元。非4类农村危房改造按户均补助1.5万元。</t>
  </si>
  <si>
    <t>提高4类和非4类人员的经济收入</t>
  </si>
  <si>
    <t>有效改善</t>
  </si>
  <si>
    <t>受助对象经济收入得到提高</t>
  </si>
  <si>
    <t>改善4类和非4类人员的居住环境</t>
  </si>
  <si>
    <t>促进受助对象生活状况改善</t>
  </si>
  <si>
    <t>农村危房改造人员的满意度</t>
  </si>
  <si>
    <t>石林彝族自治县民政局
困难残疾人生活补贴和重度残疾人护理补贴</t>
  </si>
  <si>
    <t xml:space="preserve">  认真为残疾人搞好服务工作，让残疾服务对象有问题能及时解决，有困难能及时得到帮助。残疾人在生活上、护理上得到逐步改善。在一定程度上缓解残疾人生活上的压力，提高部分残疾人的生活水平，让他们感受到了政府的关心和党的温暖。残疾人两项补贴政策的实施，有效缓解了残疾人特殊生活困难和长期照顾的困难。</t>
  </si>
  <si>
    <t>符合领取残疾人两补的人数</t>
  </si>
  <si>
    <t>4137</t>
  </si>
  <si>
    <t>人/月</t>
  </si>
  <si>
    <t>反映获补助人员</t>
  </si>
  <si>
    <t>补助标准按规定执行</t>
  </si>
  <si>
    <t>100%</t>
  </si>
  <si>
    <t xml:space="preserve">反映获补助对象认定的准确性情况
</t>
  </si>
  <si>
    <t>反映发放单位及时发放补助资金的情况。
发放及时率=在时限内发放资金/应发放资金*100%</t>
  </si>
  <si>
    <t>按照省市标准执行</t>
  </si>
  <si>
    <t>困难残疾人生活补贴每人每月70元； 重度残疾人护理补贴一级按每人每月110元、二级每人每月70元</t>
  </si>
  <si>
    <t>元/人</t>
  </si>
  <si>
    <t>反映补助资金发放的标准</t>
  </si>
  <si>
    <t>帮助农村残疾人及家属增加收入，脱贫致富，改善生活水平，取得了显著的成效。</t>
  </si>
  <si>
    <t>明显改善</t>
  </si>
  <si>
    <t>反应补助资金对经济效益的改善</t>
  </si>
  <si>
    <t>进一步缩小残疾人生活状况与社会平均水平的差距，实现残疾人事业与经济社会协调发展。</t>
  </si>
  <si>
    <t>差距减少</t>
  </si>
  <si>
    <t>反应补助资金对社会的影响</t>
  </si>
  <si>
    <t>提高残疾人的幸福指数，促进社会和谐发展。</t>
  </si>
  <si>
    <t>社会和谐</t>
  </si>
  <si>
    <t>反应补助资金对社会可持续影响</t>
  </si>
  <si>
    <t>95%</t>
  </si>
  <si>
    <t>石林彝族自治县自然资源局           石林县关闭矿山恢复治理</t>
  </si>
  <si>
    <t xml:space="preserve">  为深入贯彻落实习近平生态文明思想，努力践行“绿水青山就是金山银山”的发展理念，现拟对我县关闭煤矿进行矿山恢复治理。 根据编制的方案，实施苗木、客土、穴状整地、基肥工作、管护、幼苗补植、监测等工程，通过矿山生态修复工程的实施，减少雨水对地表的冲刷带来的水土流失，减轻流域生态环境的压力，遏制不质下降的均势，土著植被及动物种群得到保护，从面使得物种多样性也将得到一定保护，能减小周边一定范围内地质灾害、矿山灾害发生的概率。</t>
  </si>
  <si>
    <t>矿山生态恢复治理点</t>
  </si>
  <si>
    <t>28</t>
  </si>
  <si>
    <t>个</t>
  </si>
  <si>
    <t>对石林县28个矿山生态恢复治理点进行生态修复治理</t>
  </si>
  <si>
    <t>达到验收标准</t>
  </si>
  <si>
    <t xml:space="preserve">1 </t>
  </si>
  <si>
    <t>项</t>
  </si>
  <si>
    <t xml:space="preserve">1.复垦林地应适于种植当地相似立地类型生长的树种；土层厚度，覆土自然沉实厚度一般速生林应在60cm以上，其它林地土层厚度可以放宽到30cm；复垦林地造林成活率当年应大于造林株数的85%，管护三年后一般造林成活率在80%（含）以上，对于干旱、缺土、陡坡等生态环境脆弱地带，造林成活率在70%（含）以上。2.矿山露采坑（场）、露采边坡等变形破坏的植被以及矿山废土石、废渣堆等压占所导致的植被破坏已进行恢复重建；矿山植被恢复方法选择恰当，斜坡或露采边坡复绿方法符合相关要求。
</t>
  </si>
  <si>
    <t xml:space="preserve">矿山治理完成时间 </t>
  </si>
  <si>
    <t>2021</t>
  </si>
  <si>
    <t>年</t>
  </si>
  <si>
    <t>于2021年年底前完成对我县关闭煤矿进行矿山恢复治理。</t>
  </si>
  <si>
    <t>工程建设成本</t>
  </si>
  <si>
    <t>470</t>
  </si>
  <si>
    <t>石林县28个矿山生态恢复治理点生态修复治理工程成本</t>
  </si>
  <si>
    <t>挽回经济损失</t>
  </si>
  <si>
    <t>通过治理工程实施后，能减小周边一定范围内地质灾害、矿山灾害发生的概率，为群众减少损失</t>
  </si>
  <si>
    <t xml:space="preserve">改善生态 </t>
  </si>
  <si>
    <t>1</t>
  </si>
  <si>
    <t>通过矿山生态修复工程的实施，可消除地区建设发展与矿山开发之矛盾，解决由于矿山恶化的环境问题及地质灾害给地区建设发展带来的影响，改善矿区居民的生活居住条件，解决矿山开发利用与居民生产生活之间的矛盾。</t>
  </si>
  <si>
    <t>生态效益指标</t>
  </si>
  <si>
    <t>减轻流域生态环境的压力</t>
  </si>
  <si>
    <t>通过矿山生态修复工程的实施，减少雨水对地表的冲刷带来的水土流失，减轻流域生态环境的压力，遏制不质下降的均势，土著植被及动物种群得到保护，从面使得物种多样性也将得到一定保护</t>
  </si>
  <si>
    <t>促进矿山生态环境可持续发展</t>
  </si>
  <si>
    <t>矿山开采与社会经济发展相适应，在开发资源中取得良好的经济效益，保持相对稳定的资源储采比，把对环境的损害限制在社会可容忍范围内。</t>
  </si>
  <si>
    <t>受益人群满意度</t>
  </si>
  <si>
    <t>90</t>
  </si>
  <si>
    <t>问卷调查，争取群众满意度达到90%</t>
  </si>
  <si>
    <t>石林彝族自治县农业农村局                           养殖业保险县级配套专项资金</t>
  </si>
  <si>
    <t xml:space="preserve">  2021年养殖业保险保费县级配套100%。每头能繁母猪保费81.8元，县级8.18元，承担10%；每头奶牛保费370元，县级44.4元，承担12%；每头育肥猪保费36.6元，县级3.66元，承担10%；每头能繁母羊保费26元，县级11.7元，承担45%。</t>
  </si>
  <si>
    <t>2021年养殖业保险保费县级配套100%。每头能繁母猪保费81.8元，县级8.18元，承担10%，预计投保3万头，计24.54万元；每头奶牛保费370元，县级44.4元，承担12%，预计投保1万头，计44.4万元；每头育肥猪保费36.6元，县级3.66元，承担10%，预计投保25万头，计91.5万元；每头能繁母羊保费26元，县级11.7元，承担45%，预计投保6万头，计70.2万元</t>
  </si>
  <si>
    <t xml:space="preserve">100 </t>
  </si>
  <si>
    <t xml:space="preserve">对达到要求的养殖畜投保 </t>
  </si>
  <si>
    <t>按规定投保有效时限内投保</t>
  </si>
  <si>
    <t>2021年1-12月</t>
  </si>
  <si>
    <t>每头能繁母猪保费81.8元，县级8.18元，承担10%</t>
  </si>
  <si>
    <t>10</t>
  </si>
  <si>
    <t>每头奶牛保费370元，县级44.4元，承担12%</t>
  </si>
  <si>
    <t xml:space="preserve">12 </t>
  </si>
  <si>
    <t>每头育肥猪保费36.6元，县级3.66元，承担10%</t>
  </si>
  <si>
    <t xml:space="preserve">10 </t>
  </si>
  <si>
    <t>每头能繁母羊保费26元，县级11.7元，承担45%</t>
  </si>
  <si>
    <t xml:space="preserve">45 </t>
  </si>
  <si>
    <t xml:space="preserve">通过投保，出现保险责任时，降低养殖户的经济损失，增加养殖户收入 </t>
  </si>
  <si>
    <t>有效</t>
  </si>
  <si>
    <t>建立保障制度，有效化解生猪的养殖风险，促进畜牧业健康发展</t>
  </si>
  <si>
    <t>有效化解生猪的养殖风险，促进畜牧业健康发展</t>
  </si>
  <si>
    <t>参保农户满意度</t>
  </si>
  <si>
    <t>85</t>
  </si>
  <si>
    <t xml:space="preserve">农户满意度 </t>
  </si>
  <si>
    <t>石林彝族自治县发展和改革局                          县级储备粮轮换价差损失经费</t>
  </si>
  <si>
    <t xml:space="preserve">  确保储备粮常储常新、质量安全、调得动、用得上、有保障。1.实现储备粮轮换工作及时、到位，确保储备粮常储常新；2.提高储备粮管理水平，保障储粮安全和粮食质量安全；3.确保储备粮贷款足额归还；4.圆满完成年度储备粮轮换目标任务。</t>
  </si>
  <si>
    <t>完成储备粮稻谷200万千克、小麦160万千克轮换任务，通过亏损拨补，及时足额偿还银行贷款,完成新增60万千克成品粮大米储备任务。</t>
  </si>
  <si>
    <t>万千克</t>
  </si>
  <si>
    <t xml:space="preserve">定量指标 </t>
  </si>
  <si>
    <t>按照《石林县储备粮管理办法》要求，足数完成县级储备粮（含成品粮）的收储轮换任务，保障应急粮食供应和市场粮食价格稳定。</t>
  </si>
  <si>
    <t>储备粮质量达到国标2级。</t>
  </si>
  <si>
    <t>级</t>
  </si>
  <si>
    <t>按照《石林县储备粮管理办法》要求，完成县级储备粮（含成品粮）的轮换任务，保障储备粮常储常新、质量安全。</t>
  </si>
  <si>
    <t>按照储备粮管理办法规定的存储时限，完成储备粮的收储、轮换。</t>
  </si>
  <si>
    <t>按照储备粮存储年限要求，在轮空期内完成县级储备粮（含成品粮）的收储轮换任务。</t>
  </si>
  <si>
    <t>提高粮食流通效率，保障粮食应急，稳定粮食市场，有效应对自然灾害和其他突发事件造成的粮食短缺或粮价上涨。</t>
  </si>
  <si>
    <t xml:space="preserve">定性指标 </t>
  </si>
  <si>
    <t>按照《石林县储备粮管理办法》要求，完成县级储备粮（含成品粮）的收储轮换任务，保障粮食应急时调得动、用得上、有保障。</t>
  </si>
  <si>
    <t>通过财政补助，增加存储企业收入，形成存储企业收支持平。</t>
  </si>
  <si>
    <t>按照《石林县储备粮管理办法》要求，完成县级储备粮（含成品粮）的收储轮换任务，保障应急粮食供应和市场粮食价格稳定。</t>
  </si>
  <si>
    <t>保障粮食企业储备粮经营活动正常进行，经营业绩持续向好。</t>
  </si>
  <si>
    <t>长期</t>
  </si>
  <si>
    <t>按照既有利于加强政府储备安全管理，又能激发承储企业活力的原则，保障储备粮各种费用来源和按时拨付，维护储备粮的可持续性。</t>
  </si>
  <si>
    <t>接受补助资金单位的满意度。</t>
  </si>
  <si>
    <t>主动接受县财政、审计、农发银行部门对县级储备粮资金的监督检查，实现储备粮贷款购贷销还、库贷挂钩、资金封闭运行，费用补贴符合政策要求，不断提高补助资金单位的满意度。</t>
  </si>
  <si>
    <t>6-2  重点工作情况解释说明汇总表</t>
  </si>
  <si>
    <t>重点工作</t>
  </si>
  <si>
    <t>2022年工作重点及工作情况</t>
  </si>
  <si>
    <t>预决算公开</t>
  </si>
  <si>
    <t>石林县严格按照《预算法》、《预算法实施条例》等，将本级人代会或人大常委会批准的预算、预算调整、决算、预算执行情况的报告及报表，按规定在批准后二十日内由本级政府财政部门向社会公开，并作相应说明；将本级政府财政部门批复的部门预算、决算及报表，在批复后二十日内由各部门向社会公开，并作相应说明。</t>
  </si>
  <si>
    <t>预算绩效</t>
  </si>
  <si>
    <t>按照《中共石林彝族自治县委 石林彝族自治县人民政府关于全面实施预算绩效管理的实施意见》（石发〔2020〕9号）等有关要求，我县以提升财政资金绩效为主线，以绩效事前评估为引领，绩效目标实现为导向，绩效评价为手段，以评价结果应用为保障，牢固树立“讲绩效、重绩效、用绩效”的绩效管理理念，进一步建立完善预算绩效管理体系，积极推进预算绩效管理工作。一是探索开展预算资金申报事前评估。二是开展绩效目标申报。按照“谁申请资金、谁设定目标”的原则，部门编制和提交项目支出预算绩效目标和部门（单位）整体支出绩效目标。三是将对部门的整体支出进度情况进行运行动态跟踪监控。全年运行动态跟踪分阶段进行，通过跟踪运行对预算执行进行必要的修正和调整，督促加快预算执行进度。四是开展绩效评价工作。各部门在支出完成后进行绩效自评，在部门自评的基础上，县财政局进行复评和选取部分重点支出、重大项目、重大政策制度和部门整体支出开展绩效再评价。五是积极配合上级部门完成各类财政资金的绩效评价工作。</t>
  </si>
  <si>
    <r>
      <rPr>
        <sz val="12"/>
        <rFont val="宋体"/>
        <charset val="134"/>
        <scheme val="minor"/>
      </rPr>
      <t>公务之家</t>
    </r>
    <r>
      <rPr>
        <sz val="12"/>
        <color indexed="8"/>
        <rFont val="Times New Roman"/>
        <charset val="0"/>
      </rPr>
      <t>APP</t>
    </r>
  </si>
  <si>
    <t xml:space="preserve">    公务之家是基于互联网的差旅电子凭证网上报销软件平台，公务之家App通过自助注册、绑定公务卡，为全国公务人员提供便捷的出差申请，领导审批，机票、火车、酒店、汽车等自助预定及公务卡在线支付，报销申请及财务审批等全流程的差旅服务，所有操作全部基于手机App完成，通过系统化审批报销，简化了原手工线下繁锁审批报销流程 ，提高了差旅报销审批效率，规范了公务人员差旅行为。各种票据全部实现电子化，供应商签名认证，免去了以往差旅报销中出差人整理粘贴各种票据，财务核查发票真伪、检查粘贴票据是否符合财务要求等大量琐碎的重复性工作，降低了预算单位财务人员劳动强度，提高了财务管理的效率。
    石林县自2021年4月1日起，所有预算单位全面实施差旅电子凭证网上报销工作，原手工差旅报销方式停止执行。2022年将持续巩固差旅电子凭证网上报销改革成果，指导预算单位做好相关工作。</t>
  </si>
  <si>
    <r>
      <rPr>
        <sz val="12"/>
        <rFont val="宋体"/>
        <charset val="134"/>
        <scheme val="minor"/>
      </rPr>
      <t>中小微企业</t>
    </r>
    <r>
      <rPr>
        <sz val="12"/>
        <color indexed="8"/>
        <rFont val="仿宋_GB2312"/>
        <charset val="134"/>
      </rPr>
      <t>“微采贷”</t>
    </r>
  </si>
  <si>
    <t>石林县农村信用合作联社对参与石林县政府采购并中标的中小微企业供应商（下称企业或申请人），凭借政府采购合同发放的，用于合同项下商品备货、生产加工和劳务服务的流动资金贷款。</t>
  </si>
</sst>
</file>

<file path=xl/styles.xml><?xml version="1.0" encoding="utf-8"?>
<styleSheet xmlns="http://schemas.openxmlformats.org/spreadsheetml/2006/main">
  <numFmts count="33">
    <numFmt numFmtId="176" formatCode="_ * #,##0_ ;_ * \-#,##0_ ;_ * &quot;-&quot;??_ ;_ @_ "/>
    <numFmt numFmtId="177" formatCode="&quot;$&quot;#,##0_);[Red]\(&quot;$&quot;#,##0\)"/>
    <numFmt numFmtId="178" formatCode="_-&quot;$&quot;\ * #,##0_-;_-&quot;$&quot;\ * #,##0\-;_-&quot;$&quot;\ * &quot;-&quot;_-;_-@_-"/>
    <numFmt numFmtId="179" formatCode="0.0%"/>
    <numFmt numFmtId="180" formatCode="#,##0_ ;[Red]\-#,##0\ "/>
    <numFmt numFmtId="181" formatCode="yy\.mm\.dd"/>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82" formatCode="0.00_ "/>
    <numFmt numFmtId="183" formatCode="#,##0.00_);[Red]\(#,##0.00\)"/>
    <numFmt numFmtId="184" formatCode="&quot;$&quot;\ #,##0.00_-;[Red]&quot;$&quot;\ #,##0.00\-"/>
    <numFmt numFmtId="185" formatCode="0_ "/>
    <numFmt numFmtId="186" formatCode="#,##0.00_ ;\-#,##0.00;;"/>
    <numFmt numFmtId="187" formatCode="#,##0.000000"/>
    <numFmt numFmtId="188" formatCode="_(* #,##0_);_(* \(#,##0\);_(* &quot;-&quot;_);_(@_)"/>
    <numFmt numFmtId="189" formatCode="_-* #,##0_-;\-* #,##0_-;_-* &quot;-&quot;_-;_-@_-"/>
    <numFmt numFmtId="190" formatCode="_(&quot;$&quot;* #,##0.00_);_(&quot;$&quot;* \(#,##0.00\);_(&quot;$&quot;* &quot;-&quot;??_);_(@_)"/>
    <numFmt numFmtId="191" formatCode="0.0"/>
    <numFmt numFmtId="192" formatCode="0\.0,&quot;0&quot;"/>
    <numFmt numFmtId="193" formatCode="&quot;$&quot;#,##0.00_);[Red]\(&quot;$&quot;#,##0.00\)"/>
    <numFmt numFmtId="194" formatCode="#,##0;\(#,##0\)"/>
    <numFmt numFmtId="195" formatCode="#\ ??/??"/>
    <numFmt numFmtId="196" formatCode="#,##0_ "/>
    <numFmt numFmtId="197" formatCode="_(* #,##0.00_);_(* \(#,##0.00\);_(* &quot;-&quot;??_);_(@_)"/>
    <numFmt numFmtId="198" formatCode="_(&quot;$&quot;* #,##0_);_(&quot;$&quot;* \(#,##0\);_(&quot;$&quot;* &quot;-&quot;_);_(@_)"/>
    <numFmt numFmtId="199" formatCode="&quot;$&quot;\ #,##0_-;[Red]&quot;$&quot;\ #,##0\-"/>
    <numFmt numFmtId="200" formatCode="#,##0.0_);\(#,##0.0\)"/>
    <numFmt numFmtId="201" formatCode="_-* #,##0.00_-;\-* #,##0.00_-;_-* &quot;-&quot;??_-;_-@_-"/>
    <numFmt numFmtId="202" formatCode="\$#,##0;\(\$#,##0\)"/>
    <numFmt numFmtId="203" formatCode="\$#,##0.00;\(\$#,##0.00\)"/>
    <numFmt numFmtId="204" formatCode="_-&quot;$&quot;\ * #,##0.00_-;_-&quot;$&quot;\ * #,##0.00\-;_-&quot;$&quot;\ * &quot;-&quot;??_-;_-@_-"/>
  </numFmts>
  <fonts count="135">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b/>
      <sz val="10"/>
      <name val="宋体"/>
      <charset val="134"/>
    </font>
    <font>
      <sz val="10"/>
      <name val="宋体"/>
      <charset val="134"/>
    </font>
    <font>
      <sz val="12"/>
      <name val="宋体"/>
      <charset val="134"/>
    </font>
    <font>
      <sz val="12"/>
      <color indexed="8"/>
      <name val="宋体"/>
      <charset val="134"/>
    </font>
    <font>
      <b/>
      <sz val="22"/>
      <color indexed="8"/>
      <name val="方正小标宋简体"/>
      <charset val="134"/>
    </font>
    <font>
      <b/>
      <sz val="14"/>
      <color indexed="8"/>
      <name val="宋体"/>
      <charset val="134"/>
    </font>
    <font>
      <sz val="14"/>
      <color indexed="8"/>
      <name val="宋体"/>
      <charset val="134"/>
    </font>
    <font>
      <sz val="10"/>
      <color indexed="8"/>
      <name val="宋体"/>
      <charset val="134"/>
    </font>
    <font>
      <sz val="14"/>
      <name val="宋体"/>
      <charset val="134"/>
    </font>
    <font>
      <sz val="12"/>
      <color rgb="FF000000"/>
      <name val="Arial"/>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8"/>
      <name val="方正小标宋简体"/>
      <charset val="134"/>
    </font>
    <font>
      <b/>
      <sz val="14"/>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b/>
      <sz val="12"/>
      <color theme="1"/>
      <name val="宋体"/>
      <charset val="134"/>
      <scheme val="minor"/>
    </font>
    <font>
      <sz val="20"/>
      <color rgb="FF000000"/>
      <name val="方正小标宋简体"/>
      <charset val="134"/>
    </font>
    <font>
      <sz val="20"/>
      <color indexed="8"/>
      <name val="方正小标宋简体"/>
      <charset val="134"/>
    </font>
    <font>
      <b/>
      <sz val="12"/>
      <name val="宋体"/>
      <charset val="134"/>
    </font>
    <font>
      <sz val="16"/>
      <color rgb="FF000000"/>
      <name val="方正小标宋简体"/>
      <charset val="134"/>
    </font>
    <font>
      <sz val="16"/>
      <color indexed="8"/>
      <name val="方正小标宋简体"/>
      <charset val="134"/>
    </font>
    <font>
      <sz val="16"/>
      <name val="宋体"/>
      <charset val="134"/>
    </font>
    <font>
      <sz val="16"/>
      <color indexed="8"/>
      <name val="宋体"/>
      <charset val="134"/>
    </font>
    <font>
      <b/>
      <sz val="16"/>
      <name val="宋体"/>
      <charset val="134"/>
    </font>
    <font>
      <sz val="14"/>
      <color rgb="FF000000"/>
      <name val="宋体"/>
      <charset val="134"/>
    </font>
    <font>
      <sz val="14"/>
      <color theme="1"/>
      <name val="宋体"/>
      <charset val="134"/>
    </font>
    <font>
      <sz val="14"/>
      <color theme="1"/>
      <name val="宋体"/>
      <charset val="134"/>
      <scheme val="minor"/>
    </font>
    <font>
      <sz val="20"/>
      <color indexed="8"/>
      <name val="宋体"/>
      <charset val="134"/>
    </font>
    <font>
      <b/>
      <sz val="18"/>
      <color indexed="8"/>
      <name val="方正小标宋简体"/>
      <charset val="134"/>
    </font>
    <font>
      <sz val="11"/>
      <name val="宋体"/>
      <charset val="134"/>
    </font>
    <font>
      <b/>
      <sz val="14"/>
      <name val="黑体"/>
      <charset val="134"/>
    </font>
    <font>
      <sz val="14"/>
      <color indexed="9"/>
      <name val="宋体"/>
      <charset val="134"/>
    </font>
    <font>
      <sz val="20"/>
      <color theme="1"/>
      <name val="方正小标宋简体"/>
      <charset val="134"/>
    </font>
    <font>
      <sz val="20"/>
      <color theme="1"/>
      <name val="方正小标宋_GBK"/>
      <charset val="134"/>
    </font>
    <font>
      <sz val="12"/>
      <color theme="1"/>
      <name val="宋体"/>
      <charset val="134"/>
      <scheme val="minor"/>
    </font>
    <font>
      <sz val="10"/>
      <name val="宋体"/>
      <charset val="134"/>
      <scheme val="minor"/>
    </font>
    <font>
      <sz val="14"/>
      <name val="Arial"/>
      <charset val="134"/>
    </font>
    <font>
      <b/>
      <sz val="11"/>
      <color indexed="8"/>
      <name val="宋体"/>
      <charset val="134"/>
    </font>
    <font>
      <b/>
      <sz val="16"/>
      <color indexed="8"/>
      <name val="方正小标宋简体"/>
      <charset val="134"/>
    </font>
    <font>
      <b/>
      <sz val="14"/>
      <color theme="1"/>
      <name val="宋体"/>
      <charset val="134"/>
    </font>
    <font>
      <sz val="12"/>
      <name val="楷体_GB2312"/>
      <charset val="134"/>
    </font>
    <font>
      <sz val="14"/>
      <color indexed="10"/>
      <name val="宋体"/>
      <charset val="134"/>
    </font>
    <font>
      <b/>
      <sz val="11"/>
      <name val="宋体"/>
      <charset val="134"/>
    </font>
    <font>
      <sz val="11"/>
      <color indexed="9"/>
      <name val="宋体"/>
      <charset val="134"/>
    </font>
    <font>
      <sz val="12"/>
      <color indexed="9"/>
      <name val="宋体"/>
      <charset val="134"/>
    </font>
    <font>
      <sz val="12"/>
      <name val="Times New Roman"/>
      <charset val="134"/>
    </font>
    <font>
      <sz val="12"/>
      <color indexed="17"/>
      <name val="宋体"/>
      <charset val="134"/>
    </font>
    <font>
      <b/>
      <sz val="18"/>
      <color theme="3"/>
      <name val="宋体"/>
      <charset val="134"/>
      <scheme val="minor"/>
    </font>
    <font>
      <b/>
      <sz val="11"/>
      <color indexed="63"/>
      <name val="宋体"/>
      <charset val="134"/>
    </font>
    <font>
      <sz val="10"/>
      <name val="Arial"/>
      <charset val="134"/>
    </font>
    <font>
      <sz val="11"/>
      <color indexed="62"/>
      <name val="宋体"/>
      <charset val="134"/>
    </font>
    <font>
      <sz val="10"/>
      <name val="Geneva"/>
      <charset val="134"/>
    </font>
    <font>
      <b/>
      <sz val="18"/>
      <color indexed="56"/>
      <name val="宋体"/>
      <charset val="134"/>
    </font>
    <font>
      <sz val="8"/>
      <name val="Times New Roman"/>
      <charset val="134"/>
    </font>
    <font>
      <sz val="10"/>
      <name val="楷体"/>
      <charset val="134"/>
    </font>
    <font>
      <b/>
      <sz val="11"/>
      <color theme="3"/>
      <name val="宋体"/>
      <charset val="134"/>
      <scheme val="minor"/>
    </font>
    <font>
      <sz val="11"/>
      <color theme="1"/>
      <name val="宋体"/>
      <charset val="0"/>
      <scheme val="minor"/>
    </font>
    <font>
      <b/>
      <sz val="11"/>
      <color rgb="FFFA7D00"/>
      <name val="宋体"/>
      <charset val="0"/>
      <scheme val="minor"/>
    </font>
    <font>
      <b/>
      <sz val="10"/>
      <name val="Tms Rmn"/>
      <charset val="134"/>
    </font>
    <font>
      <sz val="11"/>
      <color theme="0"/>
      <name val="宋体"/>
      <charset val="0"/>
      <scheme val="minor"/>
    </font>
    <font>
      <sz val="12"/>
      <color indexed="20"/>
      <name val="宋体"/>
      <charset val="134"/>
    </font>
    <font>
      <sz val="11"/>
      <color rgb="FF3F3F76"/>
      <name val="宋体"/>
      <charset val="0"/>
      <scheme val="minor"/>
    </font>
    <font>
      <b/>
      <sz val="13"/>
      <color theme="3"/>
      <name val="宋体"/>
      <charset val="134"/>
      <scheme val="minor"/>
    </font>
    <font>
      <b/>
      <sz val="15"/>
      <color theme="3"/>
      <name val="宋体"/>
      <charset val="134"/>
      <scheme val="minor"/>
    </font>
    <font>
      <b/>
      <sz val="15"/>
      <color indexed="56"/>
      <name val="宋体"/>
      <charset val="134"/>
    </font>
    <font>
      <sz val="11"/>
      <color indexed="20"/>
      <name val="宋体"/>
      <charset val="134"/>
    </font>
    <font>
      <sz val="11"/>
      <color indexed="17"/>
      <name val="宋体"/>
      <charset val="134"/>
    </font>
    <font>
      <i/>
      <sz val="11"/>
      <color rgb="FF7F7F7F"/>
      <name val="宋体"/>
      <charset val="0"/>
      <scheme val="minor"/>
    </font>
    <font>
      <sz val="11"/>
      <color rgb="FF006100"/>
      <name val="宋体"/>
      <charset val="0"/>
      <scheme val="minor"/>
    </font>
    <font>
      <sz val="11"/>
      <color rgb="FF9C0006"/>
      <name val="宋体"/>
      <charset val="0"/>
      <scheme val="minor"/>
    </font>
    <font>
      <b/>
      <sz val="10"/>
      <name val="MS Sans Serif"/>
      <charset val="134"/>
    </font>
    <font>
      <sz val="12"/>
      <color indexed="16"/>
      <name val="宋体"/>
      <charset val="134"/>
    </font>
    <font>
      <b/>
      <sz val="13"/>
      <color indexed="56"/>
      <name val="宋体"/>
      <charset val="134"/>
    </font>
    <font>
      <u/>
      <sz val="11"/>
      <color rgb="FF800080"/>
      <name val="宋体"/>
      <charset val="0"/>
      <scheme val="minor"/>
    </font>
    <font>
      <sz val="8"/>
      <name val="Arial"/>
      <charset val="134"/>
    </font>
    <font>
      <sz val="11"/>
      <color rgb="FFFF0000"/>
      <name val="宋体"/>
      <charset val="0"/>
      <scheme val="minor"/>
    </font>
    <font>
      <u/>
      <sz val="11"/>
      <color rgb="FF0000FF"/>
      <name val="宋体"/>
      <charset val="0"/>
      <scheme val="minor"/>
    </font>
    <font>
      <u/>
      <sz val="12"/>
      <color indexed="12"/>
      <name val="宋体"/>
      <charset val="134"/>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2"/>
      <name val="Arial"/>
      <charset val="134"/>
    </font>
    <font>
      <sz val="10"/>
      <name val="仿宋_GB2312"/>
      <charset val="134"/>
    </font>
    <font>
      <sz val="10"/>
      <name val="Helv"/>
      <charset val="134"/>
    </font>
    <font>
      <sz val="10"/>
      <name val="MS Sans Serif"/>
      <charset val="134"/>
    </font>
    <font>
      <sz val="11"/>
      <color indexed="60"/>
      <name val="宋体"/>
      <charset val="134"/>
    </font>
    <font>
      <b/>
      <sz val="11"/>
      <color indexed="56"/>
      <name val="宋体"/>
      <charset val="134"/>
    </font>
    <font>
      <sz val="9"/>
      <name val="宋体"/>
      <charset val="134"/>
    </font>
    <font>
      <sz val="10"/>
      <name val="Times New Roman"/>
      <charset val="134"/>
    </font>
    <font>
      <b/>
      <sz val="12"/>
      <color indexed="8"/>
      <name val="宋体"/>
      <charset val="134"/>
    </font>
    <font>
      <b/>
      <sz val="9"/>
      <name val="Arial"/>
      <charset val="134"/>
    </font>
    <font>
      <b/>
      <sz val="13"/>
      <color indexed="54"/>
      <name val="宋体"/>
      <charset val="134"/>
    </font>
    <font>
      <b/>
      <sz val="15"/>
      <color indexed="54"/>
      <name val="宋体"/>
      <charset val="134"/>
    </font>
    <font>
      <sz val="12"/>
      <color indexed="9"/>
      <name val="Helv"/>
      <charset val="134"/>
    </font>
    <font>
      <sz val="12"/>
      <name val="Helv"/>
      <charset val="134"/>
    </font>
    <font>
      <b/>
      <sz val="8"/>
      <color indexed="9"/>
      <name val="宋体"/>
      <charset val="134"/>
    </font>
    <font>
      <b/>
      <sz val="10"/>
      <color indexed="9"/>
      <name val="宋体"/>
      <charset val="134"/>
    </font>
    <font>
      <sz val="7"/>
      <name val="Small Fonts"/>
      <charset val="134"/>
    </font>
    <font>
      <sz val="9"/>
      <name val="微软雅黑"/>
      <charset val="134"/>
    </font>
    <font>
      <sz val="10"/>
      <color indexed="8"/>
      <name val="MS Sans Serif"/>
      <charset val="134"/>
    </font>
    <font>
      <b/>
      <sz val="11"/>
      <color indexed="54"/>
      <name val="宋体"/>
      <charset val="134"/>
    </font>
    <font>
      <b/>
      <sz val="18"/>
      <color indexed="54"/>
      <name val="宋体"/>
      <charset val="134"/>
    </font>
    <font>
      <b/>
      <sz val="14"/>
      <name val="楷体"/>
      <charset val="134"/>
    </font>
    <font>
      <b/>
      <sz val="18"/>
      <color indexed="62"/>
      <name val="宋体"/>
      <charset val="134"/>
    </font>
    <font>
      <i/>
      <sz val="11"/>
      <color indexed="23"/>
      <name val="宋体"/>
      <charset val="134"/>
    </font>
    <font>
      <sz val="11"/>
      <color indexed="52"/>
      <name val="宋体"/>
      <charset val="134"/>
    </font>
    <font>
      <b/>
      <sz val="11"/>
      <color indexed="9"/>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
      <sz val="12"/>
      <color indexed="8"/>
      <name val="Times New Roman"/>
      <charset val="0"/>
    </font>
    <font>
      <sz val="12"/>
      <color indexed="8"/>
      <name val="仿宋_GB2312"/>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5"/>
        <bgColor indexed="64"/>
      </patternFill>
    </fill>
    <fill>
      <patternFill patternType="solid">
        <fgColor indexed="52"/>
        <bgColor indexed="64"/>
      </patternFill>
    </fill>
    <fill>
      <patternFill patternType="solid">
        <fgColor indexed="54"/>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29"/>
        <bgColor indexed="64"/>
      </patternFill>
    </fill>
    <fill>
      <patternFill patternType="solid">
        <fgColor indexed="25"/>
        <bgColor indexed="64"/>
      </patternFill>
    </fill>
    <fill>
      <patternFill patternType="solid">
        <fgColor indexed="49"/>
        <bgColor indexed="64"/>
      </patternFill>
    </fill>
    <fill>
      <patternFill patternType="solid">
        <fgColor indexed="48"/>
        <bgColor indexed="64"/>
      </patternFill>
    </fill>
    <fill>
      <patternFill patternType="solid">
        <fgColor indexed="44"/>
        <bgColor indexed="64"/>
      </patternFill>
    </fill>
    <fill>
      <patternFill patternType="solid">
        <fgColor indexed="11"/>
        <bgColor indexed="64"/>
      </patternFill>
    </fill>
    <fill>
      <patternFill patternType="solid">
        <fgColor theme="4" tint="0.599993896298105"/>
        <bgColor indexed="64"/>
      </patternFill>
    </fill>
    <fill>
      <patternFill patternType="solid">
        <fgColor rgb="FFF2F2F2"/>
        <bgColor indexed="64"/>
      </patternFill>
    </fill>
    <fill>
      <patternFill patternType="solid">
        <fgColor indexed="55"/>
        <bgColor indexed="64"/>
      </patternFill>
    </fill>
    <fill>
      <patternFill patternType="solid">
        <fgColor theme="9" tint="0.599993896298105"/>
        <bgColor indexed="64"/>
      </patternFill>
    </fill>
    <fill>
      <patternFill patternType="gray0625"/>
    </fill>
    <fill>
      <patternFill patternType="solid">
        <fgColor indexed="10"/>
        <bgColor indexed="64"/>
      </patternFill>
    </fill>
    <fill>
      <patternFill patternType="solid">
        <fgColor indexed="31"/>
        <bgColor indexed="64"/>
      </patternFill>
    </fill>
    <fill>
      <patternFill patternType="solid">
        <fgColor theme="6" tint="0.399975585192419"/>
        <bgColor indexed="64"/>
      </patternFill>
    </fill>
    <fill>
      <patternFill patternType="solid">
        <fgColor rgb="FFFFCC99"/>
        <bgColor indexed="64"/>
      </patternFill>
    </fill>
    <fill>
      <patternFill patternType="solid">
        <fgColor indexed="27"/>
        <bgColor indexed="64"/>
      </patternFill>
    </fill>
    <fill>
      <patternFill patternType="solid">
        <fgColor theme="6" tint="0.799981688894314"/>
        <bgColor indexed="64"/>
      </patternFill>
    </fill>
    <fill>
      <patternFill patternType="solid">
        <fgColor indexed="14"/>
        <bgColor indexed="64"/>
      </patternFill>
    </fill>
    <fill>
      <patternFill patternType="solid">
        <fgColor indexed="43"/>
        <bgColor indexed="64"/>
      </patternFill>
    </fill>
    <fill>
      <patternFill patternType="solid">
        <fgColor indexed="36"/>
        <bgColor indexed="64"/>
      </patternFill>
    </fill>
    <fill>
      <patternFill patternType="solid">
        <fgColor theme="7"/>
        <bgColor indexed="64"/>
      </patternFill>
    </fill>
    <fill>
      <patternFill patternType="solid">
        <fgColor rgb="FFFFFFCC"/>
        <bgColor indexed="64"/>
      </patternFill>
    </fill>
    <fill>
      <patternFill patternType="solid">
        <fgColor rgb="FFC6EFCE"/>
        <bgColor indexed="64"/>
      </patternFill>
    </fill>
    <fill>
      <patternFill patternType="solid">
        <fgColor rgb="FFFFC7CE"/>
        <bgColor indexed="64"/>
      </patternFill>
    </fill>
    <fill>
      <patternFill patternType="solid">
        <fgColor theme="4" tint="0.399975585192419"/>
        <bgColor indexed="64"/>
      </patternFill>
    </fill>
    <fill>
      <patternFill patternType="solid">
        <fgColor theme="5"/>
        <bgColor indexed="64"/>
      </patternFill>
    </fill>
    <fill>
      <patternFill patternType="solid">
        <fgColor theme="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indexed="51"/>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indexed="30"/>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indexed="4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lightUp">
        <fgColor indexed="9"/>
        <bgColor indexed="29"/>
      </patternFill>
    </fill>
    <fill>
      <patternFill patternType="mediumGray">
        <fgColor indexed="22"/>
      </patternFill>
    </fill>
    <fill>
      <patternFill patternType="solid">
        <fgColor indexed="12"/>
        <bgColor indexed="64"/>
      </patternFill>
    </fill>
    <fill>
      <patternFill patternType="solid">
        <fgColor indexed="15"/>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theme="4"/>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medium">
        <color auto="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style="medium">
        <color auto="1"/>
      </top>
      <bottom style="medium">
        <color auto="1"/>
      </bottom>
      <diagonal/>
    </border>
    <border>
      <left/>
      <right/>
      <top/>
      <bottom style="thick">
        <color indexed="43"/>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36">
    <xf numFmtId="0" fontId="0" fillId="0" borderId="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0" fontId="68" fillId="0" borderId="0">
      <alignment vertical="center"/>
    </xf>
    <xf numFmtId="0" fontId="71" fillId="0" borderId="13" applyNumberFormat="0" applyFill="0" applyProtection="0">
      <alignment horizontal="center" vertical="center"/>
    </xf>
    <xf numFmtId="0" fontId="60" fillId="22" borderId="0" applyNumberFormat="0" applyBorder="0" applyAlignment="0" applyProtection="0">
      <alignment vertical="center"/>
    </xf>
    <xf numFmtId="0" fontId="78" fillId="25" borderId="14" applyNumberFormat="0" applyAlignment="0" applyProtection="0">
      <alignment vertical="center"/>
    </xf>
    <xf numFmtId="0" fontId="61" fillId="13" borderId="0" applyNumberFormat="0" applyBorder="0" applyAlignment="0" applyProtection="0">
      <alignment vertical="center"/>
    </xf>
    <xf numFmtId="0" fontId="54" fillId="0" borderId="15" applyNumberFormat="0" applyFill="0" applyAlignment="0" applyProtection="0">
      <alignment vertical="center"/>
    </xf>
    <xf numFmtId="0" fontId="73" fillId="27" borderId="0" applyNumberFormat="0" applyBorder="0" applyAlignment="0" applyProtection="0">
      <alignment vertical="center"/>
    </xf>
    <xf numFmtId="9" fontId="8" fillId="0" borderId="0" applyFont="0" applyFill="0" applyBorder="0" applyAlignment="0" applyProtection="0">
      <alignment vertical="center"/>
    </xf>
    <xf numFmtId="0" fontId="70" fillId="0" borderId="0">
      <alignment horizontal="center" vertical="center" wrapText="1"/>
      <protection locked="0"/>
    </xf>
    <xf numFmtId="0" fontId="83" fillId="7" borderId="0" applyNumberFormat="0" applyBorder="0" applyAlignment="0" applyProtection="0">
      <alignment vertical="center"/>
    </xf>
    <xf numFmtId="0" fontId="61" fillId="6" borderId="0" applyNumberFormat="0" applyBorder="0" applyAlignment="0" applyProtection="0">
      <alignment vertical="center"/>
    </xf>
    <xf numFmtId="0" fontId="9" fillId="10" borderId="0" applyNumberFormat="0" applyBorder="0" applyAlignment="0" applyProtection="0">
      <alignment vertical="center"/>
    </xf>
    <xf numFmtId="0" fontId="8" fillId="0" borderId="0">
      <alignment vertical="center"/>
    </xf>
    <xf numFmtId="41" fontId="1" fillId="0" borderId="0" applyFont="0" applyFill="0" applyBorder="0" applyAlignment="0" applyProtection="0">
      <alignment vertical="center"/>
    </xf>
    <xf numFmtId="0" fontId="9" fillId="9" borderId="0" applyNumberFormat="0" applyBorder="0" applyAlignment="0" applyProtection="0">
      <alignment vertical="center"/>
    </xf>
    <xf numFmtId="0" fontId="8" fillId="0" borderId="0">
      <alignment vertical="center"/>
    </xf>
    <xf numFmtId="0" fontId="68" fillId="0" borderId="0">
      <alignment vertical="center"/>
    </xf>
    <xf numFmtId="0" fontId="0" fillId="0" borderId="0">
      <alignment vertical="center"/>
    </xf>
    <xf numFmtId="0" fontId="73" fillId="38" borderId="0" applyNumberFormat="0" applyBorder="0" applyAlignment="0" applyProtection="0">
      <alignment vertical="center"/>
    </xf>
    <xf numFmtId="0" fontId="86" fillId="34" borderId="0" applyNumberFormat="0" applyBorder="0" applyAlignment="0" applyProtection="0">
      <alignment vertical="center"/>
    </xf>
    <xf numFmtId="43" fontId="0" fillId="0" borderId="0" applyFont="0" applyFill="0" applyBorder="0" applyAlignment="0" applyProtection="0">
      <alignment vertical="center"/>
    </xf>
    <xf numFmtId="0" fontId="76" fillId="24" borderId="0" applyNumberFormat="0" applyBorder="0" applyAlignment="0" applyProtection="0">
      <alignment vertical="center"/>
    </xf>
    <xf numFmtId="0" fontId="61" fillId="5" borderId="0" applyNumberFormat="0" applyBorder="0" applyAlignment="0" applyProtection="0">
      <alignment vertical="center"/>
    </xf>
    <xf numFmtId="181" fontId="66" fillId="0" borderId="13" applyFill="0" applyProtection="0">
      <alignment horizontal="right" vertical="center"/>
    </xf>
    <xf numFmtId="0" fontId="60" fillId="5" borderId="0" applyNumberFormat="0" applyBorder="0" applyAlignment="0" applyProtection="0">
      <alignment vertical="center"/>
    </xf>
    <xf numFmtId="0" fontId="61" fillId="19" borderId="0" applyNumberFormat="0" applyBorder="0" applyAlignment="0" applyProtection="0">
      <alignment vertical="center"/>
    </xf>
    <xf numFmtId="0" fontId="83" fillId="26" borderId="0" applyNumberFormat="0" applyBorder="0" applyAlignment="0" applyProtection="0">
      <alignment vertical="center"/>
    </xf>
    <xf numFmtId="0" fontId="91" fillId="9" borderId="1" applyNumberFormat="0" applyBorder="0" applyAlignment="0" applyProtection="0">
      <alignment vertical="center"/>
    </xf>
    <xf numFmtId="0" fontId="93" fillId="0" borderId="0" applyNumberFormat="0" applyFill="0" applyBorder="0" applyAlignment="0" applyProtection="0">
      <alignment vertical="center"/>
    </xf>
    <xf numFmtId="9" fontId="8" fillId="0" borderId="0" applyFont="0" applyFill="0" applyBorder="0" applyAlignment="0" applyProtection="0">
      <alignment vertical="center"/>
    </xf>
    <xf numFmtId="0" fontId="60" fillId="14" borderId="0" applyNumberFormat="0" applyBorder="0" applyAlignment="0" applyProtection="0">
      <alignment vertical="center"/>
    </xf>
    <xf numFmtId="0" fontId="88" fillId="4" borderId="0" applyNumberFormat="0" applyBorder="0" applyAlignment="0" applyProtection="0">
      <alignment vertical="center"/>
    </xf>
    <xf numFmtId="0" fontId="61" fillId="6" borderId="0" applyNumberFormat="0" applyBorder="0" applyAlignment="0" applyProtection="0">
      <alignment vertical="center"/>
    </xf>
    <xf numFmtId="0" fontId="90" fillId="0" borderId="0" applyNumberFormat="0" applyFill="0" applyBorder="0" applyAlignment="0" applyProtection="0">
      <alignment vertical="center"/>
    </xf>
    <xf numFmtId="0" fontId="62" fillId="0" borderId="0">
      <alignment vertical="center"/>
    </xf>
    <xf numFmtId="0" fontId="1" fillId="32" borderId="18" applyNumberFormat="0" applyFont="0" applyAlignment="0" applyProtection="0">
      <alignment vertical="center"/>
    </xf>
    <xf numFmtId="0" fontId="60" fillId="11" borderId="0" applyNumberFormat="0" applyBorder="0" applyAlignment="0" applyProtection="0">
      <alignment vertical="center"/>
    </xf>
    <xf numFmtId="0" fontId="61" fillId="15" borderId="0" applyNumberFormat="0" applyBorder="0" applyAlignment="0" applyProtection="0">
      <alignment vertical="center"/>
    </xf>
    <xf numFmtId="0" fontId="61" fillId="5" borderId="0" applyNumberFormat="0" applyBorder="0" applyAlignment="0" applyProtection="0">
      <alignment vertical="center"/>
    </xf>
    <xf numFmtId="0" fontId="76" fillId="41" borderId="0" applyNumberFormat="0" applyBorder="0" applyAlignment="0" applyProtection="0">
      <alignment vertical="center"/>
    </xf>
    <xf numFmtId="0" fontId="61" fillId="19" borderId="0" applyNumberFormat="0" applyBorder="0" applyAlignment="0" applyProtection="0">
      <alignment vertical="center"/>
    </xf>
    <xf numFmtId="9" fontId="8" fillId="0" borderId="0" applyFont="0" applyFill="0" applyBorder="0" applyAlignment="0" applyProtection="0">
      <alignment vertical="center"/>
    </xf>
    <xf numFmtId="0" fontId="7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8" fillId="0" borderId="0">
      <alignment vertical="center"/>
    </xf>
    <xf numFmtId="0" fontId="8" fillId="0" borderId="0">
      <alignment vertical="center"/>
    </xf>
    <xf numFmtId="0" fontId="60" fillId="4" borderId="0" applyNumberFormat="0" applyBorder="0" applyAlignment="0" applyProtection="0">
      <alignment vertical="center"/>
    </xf>
    <xf numFmtId="0" fontId="64" fillId="0" borderId="0" applyNumberFormat="0" applyFill="0" applyBorder="0" applyAlignment="0" applyProtection="0">
      <alignment vertical="center"/>
    </xf>
    <xf numFmtId="0" fontId="61" fillId="15" borderId="0" applyNumberFormat="0" applyBorder="0" applyAlignment="0" applyProtection="0">
      <alignment vertical="center"/>
    </xf>
    <xf numFmtId="0" fontId="84" fillId="0" borderId="0" applyNumberFormat="0" applyFill="0" applyBorder="0" applyAlignment="0" applyProtection="0">
      <alignment vertical="center"/>
    </xf>
    <xf numFmtId="0" fontId="81" fillId="0" borderId="17" applyNumberFormat="0" applyFill="0" applyAlignment="0" applyProtection="0">
      <alignment vertical="center"/>
    </xf>
    <xf numFmtId="9" fontId="8" fillId="0" borderId="0" applyFont="0" applyFill="0" applyBorder="0" applyAlignment="0" applyProtection="0">
      <alignment vertical="center"/>
    </xf>
    <xf numFmtId="0" fontId="80" fillId="0" borderId="16" applyNumberFormat="0" applyFill="0" applyAlignment="0" applyProtection="0">
      <alignment vertical="center"/>
    </xf>
    <xf numFmtId="0" fontId="82" fillId="4" borderId="0" applyNumberFormat="0" applyBorder="0" applyAlignment="0" applyProtection="0">
      <alignment vertical="center"/>
    </xf>
    <xf numFmtId="0" fontId="62" fillId="0" borderId="0">
      <alignment vertical="center"/>
    </xf>
    <xf numFmtId="0" fontId="60" fillId="4" borderId="0" applyNumberFormat="0" applyBorder="0" applyAlignment="0" applyProtection="0">
      <alignment vertical="center"/>
    </xf>
    <xf numFmtId="9" fontId="8" fillId="0" borderId="0" applyFont="0" applyFill="0" applyBorder="0" applyAlignment="0" applyProtection="0">
      <alignment vertical="center"/>
    </xf>
    <xf numFmtId="0" fontId="79" fillId="0" borderId="16" applyNumberFormat="0" applyFill="0" applyAlignment="0" applyProtection="0">
      <alignment vertical="center"/>
    </xf>
    <xf numFmtId="0" fontId="76" fillId="35" borderId="0" applyNumberFormat="0" applyBorder="0" applyAlignment="0" applyProtection="0">
      <alignment vertical="center"/>
    </xf>
    <xf numFmtId="0" fontId="61" fillId="6" borderId="0" applyNumberFormat="0" applyBorder="0" applyAlignment="0" applyProtection="0">
      <alignment vertical="center"/>
    </xf>
    <xf numFmtId="0" fontId="61" fillId="5" borderId="0" applyNumberFormat="0" applyBorder="0" applyAlignment="0" applyProtection="0">
      <alignment vertical="center"/>
    </xf>
    <xf numFmtId="9" fontId="8" fillId="0" borderId="0" applyFont="0" applyFill="0" applyBorder="0" applyAlignment="0" applyProtection="0">
      <alignment vertical="center"/>
    </xf>
    <xf numFmtId="0" fontId="72" fillId="0" borderId="22" applyNumberFormat="0" applyFill="0" applyAlignment="0" applyProtection="0">
      <alignment vertical="center"/>
    </xf>
    <xf numFmtId="0" fontId="61" fillId="5" borderId="0" applyNumberFormat="0" applyBorder="0" applyAlignment="0" applyProtection="0">
      <alignment vertical="center"/>
    </xf>
    <xf numFmtId="0" fontId="76" fillId="44" borderId="0" applyNumberFormat="0" applyBorder="0" applyAlignment="0" applyProtection="0">
      <alignment vertical="center"/>
    </xf>
    <xf numFmtId="0" fontId="95" fillId="18" borderId="23" applyNumberFormat="0" applyAlignment="0" applyProtection="0">
      <alignment vertical="center"/>
    </xf>
    <xf numFmtId="0" fontId="74" fillId="18" borderId="14" applyNumberFormat="0" applyAlignment="0" applyProtection="0">
      <alignment vertical="center"/>
    </xf>
    <xf numFmtId="0" fontId="0" fillId="15" borderId="0" applyNumberFormat="0" applyBorder="0" applyAlignment="0" applyProtection="0">
      <alignment vertical="center"/>
    </xf>
    <xf numFmtId="0" fontId="96" fillId="46" borderId="24" applyNumberFormat="0" applyAlignment="0" applyProtection="0">
      <alignment vertical="center"/>
    </xf>
    <xf numFmtId="0" fontId="73" fillId="47" borderId="0" applyNumberFormat="0" applyBorder="0" applyAlignment="0" applyProtection="0">
      <alignment vertical="center"/>
    </xf>
    <xf numFmtId="0" fontId="76" fillId="36" borderId="0" applyNumberFormat="0" applyBorder="0" applyAlignment="0" applyProtection="0">
      <alignment vertical="center"/>
    </xf>
    <xf numFmtId="0" fontId="8" fillId="0" borderId="0">
      <alignment vertical="center"/>
    </xf>
    <xf numFmtId="0" fontId="87" fillId="0" borderId="19">
      <alignment horizontal="center" vertical="center"/>
    </xf>
    <xf numFmtId="0" fontId="97" fillId="0" borderId="25" applyNumberFormat="0" applyFill="0" applyAlignment="0" applyProtection="0">
      <alignment vertical="center"/>
    </xf>
    <xf numFmtId="0" fontId="60" fillId="14" borderId="0" applyNumberFormat="0" applyBorder="0" applyAlignment="0" applyProtection="0">
      <alignment vertical="center"/>
    </xf>
    <xf numFmtId="0" fontId="98" fillId="0" borderId="26" applyNumberFormat="0" applyFill="0" applyAlignment="0" applyProtection="0">
      <alignment vertical="center"/>
    </xf>
    <xf numFmtId="0" fontId="85" fillId="33" borderId="0" applyNumberFormat="0" applyBorder="0" applyAlignment="0" applyProtection="0">
      <alignment vertical="center"/>
    </xf>
    <xf numFmtId="0" fontId="0" fillId="0" borderId="0">
      <alignment vertical="center"/>
    </xf>
    <xf numFmtId="0" fontId="0" fillId="7" borderId="0" applyNumberFormat="0" applyBorder="0" applyAlignment="0" applyProtection="0">
      <alignment vertical="center"/>
    </xf>
    <xf numFmtId="0" fontId="99" fillId="50" borderId="0" applyNumberFormat="0" applyBorder="0" applyAlignment="0" applyProtection="0">
      <alignment vertical="center"/>
    </xf>
    <xf numFmtId="0" fontId="73" fillId="51" borderId="0" applyNumberFormat="0" applyBorder="0" applyAlignment="0" applyProtection="0">
      <alignment vertical="center"/>
    </xf>
    <xf numFmtId="0" fontId="76" fillId="52" borderId="0" applyNumberFormat="0" applyBorder="0" applyAlignment="0" applyProtection="0">
      <alignment vertical="center"/>
    </xf>
    <xf numFmtId="0" fontId="8" fillId="0" borderId="0">
      <alignment vertical="center"/>
    </xf>
    <xf numFmtId="0" fontId="66" fillId="0" borderId="4" applyNumberFormat="0" applyFill="0" applyProtection="0">
      <alignment horizontal="right" vertical="center"/>
    </xf>
    <xf numFmtId="0" fontId="73" fillId="42" borderId="0" applyNumberFormat="0" applyBorder="0" applyAlignment="0" applyProtection="0">
      <alignment vertical="center"/>
    </xf>
    <xf numFmtId="0" fontId="9" fillId="9" borderId="0" applyNumberFormat="0" applyBorder="0" applyAlignment="0" applyProtection="0">
      <alignment vertical="center"/>
    </xf>
    <xf numFmtId="0" fontId="73" fillId="17" borderId="0" applyNumberFormat="0" applyBorder="0" applyAlignment="0" applyProtection="0">
      <alignment vertical="center"/>
    </xf>
    <xf numFmtId="0" fontId="73" fillId="53" borderId="0" applyNumberFormat="0" applyBorder="0" applyAlignment="0" applyProtection="0">
      <alignment vertical="center"/>
    </xf>
    <xf numFmtId="0" fontId="73" fillId="54" borderId="0" applyNumberFormat="0" applyBorder="0" applyAlignment="0" applyProtection="0">
      <alignment vertical="center"/>
    </xf>
    <xf numFmtId="0" fontId="9" fillId="10" borderId="0" applyNumberFormat="0" applyBorder="0" applyAlignment="0" applyProtection="0">
      <alignment vertical="center"/>
    </xf>
    <xf numFmtId="0" fontId="76" fillId="48" borderId="0" applyNumberFormat="0" applyBorder="0" applyAlignment="0" applyProtection="0">
      <alignment vertical="center"/>
    </xf>
    <xf numFmtId="0" fontId="63" fillId="7" borderId="0" applyNumberFormat="0" applyBorder="0" applyAlignment="0" applyProtection="0">
      <alignment vertical="center"/>
    </xf>
    <xf numFmtId="0" fontId="9" fillId="10"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76" fillId="31" borderId="0" applyNumberFormat="0" applyBorder="0" applyAlignment="0" applyProtection="0">
      <alignment vertical="center"/>
    </xf>
    <xf numFmtId="0" fontId="73" fillId="43" borderId="0" applyNumberFormat="0" applyBorder="0" applyAlignment="0" applyProtection="0">
      <alignment vertical="center"/>
    </xf>
    <xf numFmtId="0" fontId="73" fillId="55" borderId="0" applyNumberFormat="0" applyBorder="0" applyAlignment="0" applyProtection="0">
      <alignment vertical="center"/>
    </xf>
    <xf numFmtId="0" fontId="76" fillId="56" borderId="0" applyNumberFormat="0" applyBorder="0" applyAlignment="0" applyProtection="0">
      <alignment vertical="center"/>
    </xf>
    <xf numFmtId="0" fontId="60" fillId="10" borderId="0" applyNumberFormat="0" applyBorder="0" applyAlignment="0" applyProtection="0">
      <alignment vertical="center"/>
    </xf>
    <xf numFmtId="0" fontId="73" fillId="39" borderId="0" applyNumberFormat="0" applyBorder="0" applyAlignment="0" applyProtection="0">
      <alignment vertical="center"/>
    </xf>
    <xf numFmtId="0" fontId="61" fillId="5" borderId="0" applyNumberFormat="0" applyBorder="0" applyAlignment="0" applyProtection="0">
      <alignment vertical="center"/>
    </xf>
    <xf numFmtId="0" fontId="81" fillId="0" borderId="17" applyNumberFormat="0" applyFill="0" applyAlignment="0" applyProtection="0">
      <alignment vertical="center"/>
    </xf>
    <xf numFmtId="0" fontId="76" fillId="57" borderId="0" applyNumberFormat="0" applyBorder="0" applyAlignment="0" applyProtection="0">
      <alignment vertical="center"/>
    </xf>
    <xf numFmtId="0" fontId="76" fillId="37" borderId="0" applyNumberFormat="0" applyBorder="0" applyAlignment="0" applyProtection="0">
      <alignment vertical="center"/>
    </xf>
    <xf numFmtId="0" fontId="102" fillId="0" borderId="0">
      <alignment vertical="center"/>
    </xf>
    <xf numFmtId="0" fontId="73" fillId="20" borderId="0" applyNumberFormat="0" applyBorder="0" applyAlignment="0" applyProtection="0">
      <alignment vertical="center"/>
    </xf>
    <xf numFmtId="0" fontId="61" fillId="5" borderId="0" applyNumberFormat="0" applyBorder="0" applyAlignment="0" applyProtection="0">
      <alignment vertical="center"/>
    </xf>
    <xf numFmtId="0" fontId="81" fillId="0" borderId="17" applyNumberFormat="0" applyFill="0" applyAlignment="0" applyProtection="0">
      <alignment vertical="center"/>
    </xf>
    <xf numFmtId="0" fontId="76" fillId="58" borderId="0" applyNumberFormat="0" applyBorder="0" applyAlignment="0" applyProtection="0">
      <alignment vertical="center"/>
    </xf>
    <xf numFmtId="0" fontId="68" fillId="0" borderId="0">
      <alignment vertical="center"/>
    </xf>
    <xf numFmtId="0" fontId="8" fillId="0" borderId="0">
      <alignment vertical="center"/>
    </xf>
    <xf numFmtId="0" fontId="9" fillId="9" borderId="0" applyNumberFormat="0" applyBorder="0" applyAlignment="0" applyProtection="0">
      <alignment vertical="center"/>
    </xf>
    <xf numFmtId="0" fontId="62" fillId="0" borderId="0">
      <alignment vertical="center"/>
    </xf>
    <xf numFmtId="0" fontId="102" fillId="0" borderId="0">
      <alignment vertical="center"/>
    </xf>
    <xf numFmtId="0" fontId="102" fillId="0" borderId="0">
      <alignment vertical="center"/>
    </xf>
    <xf numFmtId="0" fontId="62" fillId="0" borderId="0">
      <alignment vertical="center"/>
    </xf>
    <xf numFmtId="0" fontId="68" fillId="0" borderId="0">
      <alignment vertical="center"/>
    </xf>
    <xf numFmtId="0" fontId="9" fillId="9" borderId="0" applyNumberFormat="0" applyBorder="0" applyAlignment="0" applyProtection="0">
      <alignment vertical="center"/>
    </xf>
    <xf numFmtId="9" fontId="8" fillId="0" borderId="0" applyFont="0" applyFill="0" applyBorder="0" applyAlignment="0" applyProtection="0">
      <alignment vertical="center"/>
    </xf>
    <xf numFmtId="0" fontId="6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68" fillId="0" borderId="0">
      <alignment vertical="center"/>
    </xf>
    <xf numFmtId="9" fontId="8" fillId="0" borderId="0" applyFont="0" applyFill="0" applyBorder="0" applyAlignment="0" applyProtection="0">
      <alignment vertical="center"/>
    </xf>
    <xf numFmtId="49" fontId="8" fillId="0" borderId="0" applyFont="0" applyFill="0" applyBorder="0" applyAlignment="0" applyProtection="0">
      <alignment vertical="center"/>
    </xf>
    <xf numFmtId="0" fontId="0" fillId="0" borderId="0">
      <alignment vertical="center"/>
    </xf>
    <xf numFmtId="0" fontId="62" fillId="0" borderId="0">
      <alignment vertical="center"/>
    </xf>
    <xf numFmtId="0" fontId="68" fillId="0" borderId="0">
      <alignment vertical="center"/>
    </xf>
    <xf numFmtId="0" fontId="8" fillId="0" borderId="0">
      <alignment vertical="center"/>
    </xf>
    <xf numFmtId="0" fontId="9" fillId="9" borderId="0" applyNumberFormat="0" applyBorder="0" applyAlignment="0" applyProtection="0">
      <alignment vertical="center"/>
    </xf>
    <xf numFmtId="0" fontId="68" fillId="0" borderId="0">
      <alignment vertical="center"/>
    </xf>
    <xf numFmtId="9" fontId="8" fillId="0" borderId="0" applyFont="0" applyFill="0" applyBorder="0" applyAlignment="0" applyProtection="0">
      <alignment vertical="center"/>
    </xf>
    <xf numFmtId="0" fontId="68" fillId="0" borderId="0">
      <alignment vertical="center"/>
    </xf>
    <xf numFmtId="49" fontId="8" fillId="0" borderId="0" applyFont="0" applyFill="0" applyBorder="0" applyAlignment="0" applyProtection="0">
      <alignment vertical="center"/>
    </xf>
    <xf numFmtId="0" fontId="94" fillId="0" borderId="0" applyNumberFormat="0" applyFill="0" applyBorder="0" applyAlignment="0" applyProtection="0">
      <alignment vertical="top"/>
      <protection locked="0"/>
    </xf>
    <xf numFmtId="0" fontId="61" fillId="6" borderId="0" applyNumberFormat="0" applyBorder="0" applyAlignment="0" applyProtection="0">
      <alignment vertical="center"/>
    </xf>
    <xf numFmtId="0" fontId="68" fillId="0" borderId="0">
      <alignment vertical="center"/>
    </xf>
    <xf numFmtId="0" fontId="61" fillId="15" borderId="0" applyNumberFormat="0" applyBorder="0" applyAlignment="0" applyProtection="0">
      <alignment vertical="center"/>
    </xf>
    <xf numFmtId="0" fontId="68" fillId="0" borderId="0">
      <alignment vertical="center"/>
    </xf>
    <xf numFmtId="0" fontId="68" fillId="0" borderId="0">
      <alignment vertical="center"/>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0" fontId="68" fillId="0" borderId="0">
      <alignment vertical="center"/>
    </xf>
    <xf numFmtId="0" fontId="89" fillId="0" borderId="20" applyNumberFormat="0" applyFill="0" applyAlignment="0" applyProtection="0">
      <alignment vertical="center"/>
    </xf>
    <xf numFmtId="0" fontId="68" fillId="0" borderId="0">
      <alignment vertical="center"/>
    </xf>
    <xf numFmtId="0" fontId="68" fillId="0" borderId="0">
      <alignment vertical="center"/>
    </xf>
    <xf numFmtId="0" fontId="94" fillId="0" borderId="0" applyNumberFormat="0" applyFill="0" applyBorder="0" applyAlignment="0" applyProtection="0">
      <alignment vertical="top"/>
      <protection locked="0"/>
    </xf>
    <xf numFmtId="0" fontId="61" fillId="6" borderId="0" applyNumberFormat="0" applyBorder="0" applyAlignment="0" applyProtection="0">
      <alignment vertical="center"/>
    </xf>
    <xf numFmtId="0" fontId="68" fillId="0" borderId="0">
      <alignment vertical="center"/>
    </xf>
    <xf numFmtId="0" fontId="66" fillId="0" borderId="0">
      <alignment vertical="center"/>
    </xf>
    <xf numFmtId="0" fontId="61" fillId="13" borderId="0" applyNumberFormat="0" applyBorder="0" applyAlignment="0" applyProtection="0">
      <alignment vertical="center"/>
    </xf>
    <xf numFmtId="0" fontId="62" fillId="0" borderId="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60" fillId="28" borderId="0" applyNumberFormat="0" applyBorder="0" applyAlignment="0" applyProtection="0">
      <alignment vertical="center"/>
    </xf>
    <xf numFmtId="0" fontId="0" fillId="23" borderId="0" applyNumberFormat="0" applyBorder="0" applyAlignment="0" applyProtection="0">
      <alignment vertical="center"/>
    </xf>
    <xf numFmtId="0" fontId="9" fillId="23"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60" fillId="8" borderId="0" applyNumberFormat="0" applyBorder="0" applyAlignment="0" applyProtection="0">
      <alignment vertical="center"/>
    </xf>
    <xf numFmtId="0" fontId="8" fillId="0" borderId="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8" fillId="0" borderId="0">
      <alignment vertical="center"/>
    </xf>
    <xf numFmtId="0" fontId="0" fillId="26" borderId="0" applyNumberFormat="0" applyBorder="0" applyAlignment="0" applyProtection="0">
      <alignment vertical="center"/>
    </xf>
    <xf numFmtId="178" fontId="8" fillId="0" borderId="0" applyFont="0" applyFill="0" applyBorder="0" applyAlignment="0" applyProtection="0">
      <alignment vertical="center"/>
    </xf>
    <xf numFmtId="0" fontId="8" fillId="0" borderId="0">
      <alignment vertical="center"/>
    </xf>
    <xf numFmtId="0" fontId="0" fillId="26" borderId="0" applyNumberFormat="0" applyBorder="0" applyAlignment="0" applyProtection="0">
      <alignment vertical="center"/>
    </xf>
    <xf numFmtId="0" fontId="8" fillId="0" borderId="0">
      <alignment vertical="center"/>
    </xf>
    <xf numFmtId="0" fontId="0" fillId="49" borderId="0" applyNumberFormat="0" applyBorder="0" applyAlignment="0" applyProtection="0">
      <alignment vertical="center"/>
    </xf>
    <xf numFmtId="0" fontId="61" fillId="8"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9" fillId="9" borderId="0" applyNumberFormat="0" applyBorder="0" applyAlignment="0" applyProtection="0">
      <alignment vertical="center"/>
    </xf>
    <xf numFmtId="0" fontId="0" fillId="8"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101" fillId="0" borderId="1">
      <alignment horizontal="left" vertical="center"/>
    </xf>
    <xf numFmtId="0" fontId="0" fillId="15" borderId="0" applyNumberFormat="0" applyBorder="0" applyAlignment="0" applyProtection="0">
      <alignment vertical="center"/>
    </xf>
    <xf numFmtId="0" fontId="61" fillId="6"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9" fillId="9" borderId="0" applyNumberFormat="0" applyBorder="0" applyAlignment="0" applyProtection="0">
      <alignment vertical="center"/>
    </xf>
    <xf numFmtId="0" fontId="83" fillId="7"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60" fillId="30" borderId="0" applyNumberFormat="0" applyBorder="0" applyAlignment="0" applyProtection="0">
      <alignment vertical="center"/>
    </xf>
    <xf numFmtId="0" fontId="83" fillId="7" borderId="0" applyNumberFormat="0" applyBorder="0" applyAlignment="0" applyProtection="0">
      <alignment vertical="center"/>
    </xf>
    <xf numFmtId="0" fontId="0" fillId="15" borderId="0" applyNumberFormat="0" applyBorder="0" applyAlignment="0" applyProtection="0">
      <alignment vertical="center"/>
    </xf>
    <xf numFmtId="0" fontId="83" fillId="7" borderId="0" applyNumberFormat="0" applyBorder="0" applyAlignment="0" applyProtection="0">
      <alignment vertical="center"/>
    </xf>
    <xf numFmtId="0" fontId="0" fillId="26" borderId="0" applyNumberFormat="0" applyBorder="0" applyAlignment="0" applyProtection="0">
      <alignment vertical="center"/>
    </xf>
    <xf numFmtId="0" fontId="104" fillId="29" borderId="0" applyNumberFormat="0" applyBorder="0" applyAlignment="0" applyProtection="0">
      <alignment vertical="center"/>
    </xf>
    <xf numFmtId="9" fontId="8" fillId="0" borderId="0" applyFont="0" applyFill="0" applyBorder="0" applyAlignment="0" applyProtection="0">
      <alignment vertical="center"/>
    </xf>
    <xf numFmtId="0" fontId="89" fillId="0" borderId="20" applyNumberFormat="0" applyFill="0" applyAlignment="0" applyProtection="0">
      <alignment vertical="center"/>
    </xf>
    <xf numFmtId="0" fontId="0" fillId="26" borderId="0" applyNumberFormat="0" applyBorder="0" applyAlignment="0" applyProtection="0">
      <alignment vertical="center"/>
    </xf>
    <xf numFmtId="0" fontId="61" fillId="12" borderId="0" applyNumberFormat="0" applyBorder="0" applyAlignment="0" applyProtection="0">
      <alignment vertical="center"/>
    </xf>
    <xf numFmtId="0" fontId="104" fillId="29" borderId="0" applyNumberFormat="0" applyBorder="0" applyAlignment="0" applyProtection="0">
      <alignment vertical="center"/>
    </xf>
    <xf numFmtId="9" fontId="8" fillId="0" borderId="0" applyFont="0" applyFill="0" applyBorder="0" applyAlignment="0" applyProtection="0">
      <alignment vertical="center"/>
    </xf>
    <xf numFmtId="0" fontId="83" fillId="7" borderId="0" applyNumberFormat="0" applyBorder="0" applyAlignment="0" applyProtection="0">
      <alignment vertical="center"/>
    </xf>
    <xf numFmtId="0" fontId="0" fillId="40" borderId="0" applyNumberFormat="0" applyBorder="0" applyAlignment="0" applyProtection="0">
      <alignment vertical="center"/>
    </xf>
    <xf numFmtId="0" fontId="60" fillId="29" borderId="0" applyNumberFormat="0" applyBorder="0" applyAlignment="0" applyProtection="0">
      <alignment vertical="center"/>
    </xf>
    <xf numFmtId="0" fontId="65" fillId="10" borderId="11" applyNumberFormat="0" applyAlignment="0" applyProtection="0">
      <alignment vertical="center"/>
    </xf>
    <xf numFmtId="0" fontId="61" fillId="5" borderId="0" applyNumberFormat="0" applyBorder="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83" fillId="7" borderId="0" applyNumberFormat="0" applyBorder="0" applyAlignment="0" applyProtection="0">
      <alignment vertical="center"/>
    </xf>
    <xf numFmtId="0" fontId="105" fillId="0" borderId="27" applyNumberFormat="0" applyFill="0" applyAlignment="0" applyProtection="0">
      <alignment vertical="center"/>
    </xf>
    <xf numFmtId="0" fontId="60" fillId="29" borderId="0" applyNumberFormat="0" applyBorder="0" applyAlignment="0" applyProtection="0">
      <alignment vertical="center"/>
    </xf>
    <xf numFmtId="9" fontId="8" fillId="0" borderId="0" applyFont="0" applyFill="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 borderId="0" applyNumberFormat="0" applyBorder="0" applyAlignment="0" applyProtection="0">
      <alignment vertical="center"/>
    </xf>
    <xf numFmtId="0" fontId="65" fillId="10" borderId="11" applyNumberFormat="0" applyAlignment="0" applyProtection="0">
      <alignment vertical="center"/>
    </xf>
    <xf numFmtId="0" fontId="8" fillId="0" borderId="0">
      <alignment vertical="center"/>
    </xf>
    <xf numFmtId="0" fontId="61" fillId="5" borderId="0" applyNumberFormat="0" applyBorder="0" applyAlignment="0" applyProtection="0">
      <alignment vertical="center"/>
    </xf>
    <xf numFmtId="0" fontId="60" fillId="4" borderId="0" applyNumberFormat="0" applyBorder="0" applyAlignment="0" applyProtection="0">
      <alignment vertical="center"/>
    </xf>
    <xf numFmtId="0" fontId="61" fillId="8" borderId="0" applyNumberFormat="0" applyBorder="0" applyAlignment="0" applyProtection="0">
      <alignment vertical="center"/>
    </xf>
    <xf numFmtId="0" fontId="0" fillId="9" borderId="21" applyNumberFormat="0" applyFont="0" applyAlignment="0" applyProtection="0">
      <alignment vertical="center"/>
    </xf>
    <xf numFmtId="0" fontId="60" fillId="11" borderId="0" applyNumberFormat="0" applyBorder="0" applyAlignment="0" applyProtection="0">
      <alignment vertical="center"/>
    </xf>
    <xf numFmtId="0" fontId="60" fillId="8" borderId="0" applyNumberFormat="0" applyBorder="0" applyAlignment="0" applyProtection="0">
      <alignment vertical="center"/>
    </xf>
    <xf numFmtId="0" fontId="61" fillId="5"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60" fillId="16" borderId="0" applyNumberFormat="0" applyBorder="0" applyAlignment="0" applyProtection="0">
      <alignment vertical="center"/>
    </xf>
    <xf numFmtId="0" fontId="9" fillId="23" borderId="0" applyNumberFormat="0" applyBorder="0" applyAlignment="0" applyProtection="0">
      <alignment vertical="center"/>
    </xf>
    <xf numFmtId="0" fontId="60" fillId="16" borderId="0" applyNumberFormat="0" applyBorder="0" applyAlignment="0" applyProtection="0">
      <alignment vertical="center"/>
    </xf>
    <xf numFmtId="0" fontId="9" fillId="23" borderId="0" applyNumberFormat="0" applyBorder="0" applyAlignment="0" applyProtection="0">
      <alignment vertical="center"/>
    </xf>
    <xf numFmtId="0" fontId="60" fillId="14" borderId="0" applyNumberFormat="0" applyBorder="0" applyAlignment="0" applyProtection="0">
      <alignment vertical="center"/>
    </xf>
    <xf numFmtId="0" fontId="61" fillId="5" borderId="0" applyNumberFormat="0" applyBorder="0" applyAlignment="0" applyProtection="0">
      <alignment vertical="center"/>
    </xf>
    <xf numFmtId="0" fontId="60" fillId="14" borderId="0" applyNumberFormat="0" applyBorder="0" applyAlignment="0" applyProtection="0">
      <alignment vertical="center"/>
    </xf>
    <xf numFmtId="0" fontId="66" fillId="0" borderId="0" applyProtection="0">
      <alignment vertical="center"/>
    </xf>
    <xf numFmtId="0" fontId="8" fillId="0" borderId="0">
      <alignment vertical="center"/>
    </xf>
    <xf numFmtId="0" fontId="60" fillId="30" borderId="0" applyNumberFormat="0" applyBorder="0" applyAlignment="0" applyProtection="0">
      <alignment vertical="center"/>
    </xf>
    <xf numFmtId="0" fontId="60" fillId="10" borderId="0" applyNumberFormat="0" applyBorder="0" applyAlignment="0" applyProtection="0">
      <alignment vertical="center"/>
    </xf>
    <xf numFmtId="0" fontId="81" fillId="0" borderId="17" applyNumberFormat="0" applyFill="0" applyAlignment="0" applyProtection="0">
      <alignment vertical="center"/>
    </xf>
    <xf numFmtId="0" fontId="60" fillId="10" borderId="0" applyNumberFormat="0" applyBorder="0" applyAlignment="0" applyProtection="0">
      <alignment vertical="center"/>
    </xf>
    <xf numFmtId="0" fontId="60" fillId="10" borderId="0" applyNumberFormat="0" applyBorder="0" applyAlignment="0" applyProtection="0">
      <alignment vertical="center"/>
    </xf>
    <xf numFmtId="9" fontId="8" fillId="0" borderId="0" applyFont="0" applyFill="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8" fillId="0" borderId="0" applyNumberFormat="0" applyFill="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6" borderId="0" applyNumberFormat="0" applyBorder="0" applyAlignment="0" applyProtection="0">
      <alignment vertical="center"/>
    </xf>
    <xf numFmtId="0" fontId="100" fillId="0" borderId="9">
      <alignment horizontal="left" vertical="center"/>
    </xf>
    <xf numFmtId="0" fontId="60" fillId="13" borderId="0" applyNumberFormat="0" applyBorder="0" applyAlignment="0" applyProtection="0">
      <alignment vertical="center"/>
    </xf>
    <xf numFmtId="0" fontId="100" fillId="0" borderId="9">
      <alignment horizontal="left" vertical="center"/>
    </xf>
    <xf numFmtId="0" fontId="60" fillId="13" borderId="0" applyNumberFormat="0" applyBorder="0" applyAlignment="0" applyProtection="0">
      <alignment vertical="center"/>
    </xf>
    <xf numFmtId="0" fontId="60" fillId="5" borderId="0" applyNumberFormat="0" applyBorder="0" applyAlignment="0" applyProtection="0">
      <alignment vertical="center"/>
    </xf>
    <xf numFmtId="0" fontId="102" fillId="0" borderId="0">
      <alignment vertical="center"/>
      <protection locked="0"/>
    </xf>
    <xf numFmtId="0" fontId="60" fillId="28" borderId="0" applyNumberFormat="0" applyBorder="0" applyAlignment="0" applyProtection="0">
      <alignment vertical="center"/>
    </xf>
    <xf numFmtId="0" fontId="9" fillId="23" borderId="0" applyNumberFormat="0" applyBorder="0" applyAlignment="0" applyProtection="0">
      <alignment vertical="center"/>
    </xf>
    <xf numFmtId="0" fontId="61" fillId="6" borderId="0" applyNumberFormat="0" applyBorder="0" applyAlignment="0" applyProtection="0">
      <alignment vertical="center"/>
    </xf>
    <xf numFmtId="0" fontId="9" fillId="23" borderId="0" applyNumberFormat="0" applyBorder="0" applyAlignment="0" applyProtection="0">
      <alignment vertical="center"/>
    </xf>
    <xf numFmtId="0" fontId="9" fillId="26"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69" fillId="0" borderId="0" applyNumberFormat="0" applyFill="0" applyBorder="0" applyAlignment="0" applyProtection="0">
      <alignment vertical="center"/>
    </xf>
    <xf numFmtId="0" fontId="61" fillId="5"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87" fillId="0" borderId="19">
      <alignment horizontal="center" vertical="center"/>
    </xf>
    <xf numFmtId="0" fontId="61" fillId="15" borderId="0" applyNumberFormat="0" applyBorder="0" applyAlignment="0" applyProtection="0">
      <alignment vertical="center"/>
    </xf>
    <xf numFmtId="0" fontId="61" fillId="15" borderId="0" applyNumberFormat="0" applyBorder="0" applyAlignment="0" applyProtection="0">
      <alignment vertical="center"/>
    </xf>
    <xf numFmtId="0" fontId="81" fillId="0" borderId="17" applyNumberFormat="0" applyFill="0" applyAlignment="0" applyProtection="0">
      <alignment vertical="center"/>
    </xf>
    <xf numFmtId="0" fontId="61" fillId="15" borderId="0" applyNumberFormat="0" applyBorder="0" applyAlignment="0" applyProtection="0">
      <alignment vertical="center"/>
    </xf>
    <xf numFmtId="0" fontId="81" fillId="0" borderId="17" applyNumberFormat="0" applyFill="0" applyAlignment="0" applyProtection="0">
      <alignment vertical="center"/>
    </xf>
    <xf numFmtId="0" fontId="61" fillId="6" borderId="0" applyNumberFormat="0" applyBorder="0" applyAlignment="0" applyProtection="0">
      <alignment vertical="center"/>
    </xf>
    <xf numFmtId="15" fontId="103" fillId="0" borderId="0">
      <alignment vertical="center"/>
    </xf>
    <xf numFmtId="0" fontId="61" fillId="6" borderId="0" applyNumberFormat="0" applyBorder="0" applyAlignment="0" applyProtection="0">
      <alignment vertical="center"/>
    </xf>
    <xf numFmtId="178" fontId="8" fillId="0" borderId="0" applyFont="0" applyFill="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8" fillId="0" borderId="0">
      <alignment vertical="center"/>
    </xf>
    <xf numFmtId="0" fontId="61" fillId="6" borderId="0" applyNumberFormat="0" applyBorder="0" applyAlignment="0" applyProtection="0">
      <alignment vertical="center"/>
    </xf>
    <xf numFmtId="0" fontId="75" fillId="21" borderId="3">
      <alignment vertical="center"/>
      <protection locked="0"/>
    </xf>
    <xf numFmtId="0" fontId="8" fillId="0" borderId="0">
      <alignment vertical="center"/>
    </xf>
    <xf numFmtId="0" fontId="61" fillId="6" borderId="0" applyNumberFormat="0" applyBorder="0" applyAlignment="0" applyProtection="0">
      <alignment vertical="center"/>
    </xf>
    <xf numFmtId="0" fontId="8" fillId="0" borderId="0">
      <alignment vertical="center"/>
    </xf>
    <xf numFmtId="0" fontId="82" fillId="49" borderId="0" applyNumberFormat="0" applyBorder="0" applyAlignment="0" applyProtection="0">
      <alignment vertical="center"/>
    </xf>
    <xf numFmtId="0" fontId="61" fillId="6" borderId="0" applyNumberFormat="0" applyBorder="0" applyAlignment="0" applyProtection="0">
      <alignment vertical="center"/>
    </xf>
    <xf numFmtId="0" fontId="82" fillId="49" borderId="0" applyNumberFormat="0" applyBorder="0" applyAlignment="0" applyProtection="0">
      <alignment vertical="center"/>
    </xf>
    <xf numFmtId="0" fontId="61" fillId="6" borderId="0" applyNumberFormat="0" applyBorder="0" applyAlignment="0" applyProtection="0">
      <alignment vertical="center"/>
    </xf>
    <xf numFmtId="0" fontId="61" fillId="12" borderId="0" applyNumberFormat="0" applyBorder="0" applyAlignment="0" applyProtection="0">
      <alignment vertical="center"/>
    </xf>
    <xf numFmtId="0" fontId="60" fillId="6" borderId="0" applyNumberFormat="0" applyBorder="0" applyAlignment="0" applyProtection="0">
      <alignment vertical="center"/>
    </xf>
    <xf numFmtId="0" fontId="100" fillId="0" borderId="28" applyNumberFormat="0" applyAlignment="0" applyProtection="0">
      <alignment horizontal="left" vertical="center"/>
    </xf>
    <xf numFmtId="0" fontId="67" fillId="8" borderId="12" applyNumberFormat="0" applyAlignment="0" applyProtection="0">
      <alignment vertical="center"/>
    </xf>
    <xf numFmtId="0" fontId="9" fillId="10"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9" fillId="23" borderId="0" applyNumberFormat="0" applyBorder="0" applyAlignment="0" applyProtection="0">
      <alignment vertical="center"/>
    </xf>
    <xf numFmtId="0" fontId="61" fillId="19"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75" fillId="21" borderId="3">
      <alignment vertical="center"/>
      <protection locked="0"/>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1" fillId="12" borderId="0" applyNumberFormat="0" applyBorder="0" applyAlignment="0" applyProtection="0">
      <alignment vertical="center"/>
    </xf>
    <xf numFmtId="15" fontId="103" fillId="0" borderId="0">
      <alignment vertical="center"/>
    </xf>
    <xf numFmtId="0" fontId="106" fillId="0" borderId="0">
      <alignment vertical="center"/>
    </xf>
    <xf numFmtId="9" fontId="8" fillId="0" borderId="0" applyFont="0" applyFill="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2" borderId="0" applyNumberFormat="0" applyBorder="0" applyAlignment="0" applyProtection="0">
      <alignment vertical="center"/>
    </xf>
    <xf numFmtId="0" fontId="61" fillId="19" borderId="0" applyNumberFormat="0" applyBorder="0" applyAlignment="0" applyProtection="0">
      <alignment vertical="center"/>
    </xf>
    <xf numFmtId="0" fontId="9" fillId="9" borderId="0" applyNumberFormat="0" applyBorder="0" applyAlignment="0" applyProtection="0">
      <alignment vertical="center"/>
    </xf>
    <xf numFmtId="0" fontId="61" fillId="13" borderId="0" applyNumberFormat="0" applyBorder="0" applyAlignment="0" applyProtection="0">
      <alignment vertical="center"/>
    </xf>
    <xf numFmtId="0" fontId="8" fillId="0" borderId="0" applyFont="0" applyFill="0" applyBorder="0" applyAlignment="0" applyProtection="0">
      <alignment vertical="center"/>
    </xf>
    <xf numFmtId="0" fontId="9" fillId="9" borderId="0" applyNumberFormat="0" applyBorder="0" applyAlignment="0" applyProtection="0">
      <alignment vertical="center"/>
    </xf>
    <xf numFmtId="0" fontId="61" fillId="13"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1" fillId="0" borderId="17" applyNumberFormat="0" applyFill="0" applyAlignment="0" applyProtection="0">
      <alignment vertical="center"/>
    </xf>
    <xf numFmtId="0" fontId="9" fillId="9" borderId="0" applyNumberFormat="0" applyBorder="0" applyAlignment="0" applyProtection="0">
      <alignment vertical="center"/>
    </xf>
    <xf numFmtId="0" fontId="54" fillId="0" borderId="15" applyNumberFormat="0" applyFill="0" applyAlignment="0" applyProtection="0">
      <alignment vertical="center"/>
    </xf>
    <xf numFmtId="0" fontId="61" fillId="13" borderId="0" applyNumberFormat="0" applyBorder="0" applyAlignment="0" applyProtection="0">
      <alignment vertical="center"/>
    </xf>
    <xf numFmtId="0" fontId="81" fillId="0" borderId="17" applyNumberFormat="0" applyFill="0" applyAlignment="0" applyProtection="0">
      <alignment vertical="center"/>
    </xf>
    <xf numFmtId="0" fontId="9" fillId="9" borderId="0" applyNumberFormat="0" applyBorder="0" applyAlignment="0" applyProtection="0">
      <alignment vertical="center"/>
    </xf>
    <xf numFmtId="0" fontId="81" fillId="0" borderId="17" applyNumberFormat="0" applyFill="0" applyAlignment="0" applyProtection="0">
      <alignment vertical="center"/>
    </xf>
    <xf numFmtId="0" fontId="9" fillId="7" borderId="0" applyNumberFormat="0" applyBorder="0" applyAlignment="0" applyProtection="0">
      <alignment vertical="center"/>
    </xf>
    <xf numFmtId="0" fontId="61" fillId="6" borderId="0" applyNumberFormat="0" applyBorder="0" applyAlignment="0" applyProtection="0">
      <alignment vertical="center"/>
    </xf>
    <xf numFmtId="184" fontId="8" fillId="0" borderId="0" applyFont="0" applyFill="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1" fillId="10" borderId="0" applyNumberFormat="0" applyBorder="0" applyAlignment="0" applyProtection="0">
      <alignment vertical="center"/>
    </xf>
    <xf numFmtId="190" fontId="8" fillId="0" borderId="0" applyFont="0" applyFill="0" applyBorder="0" applyAlignment="0" applyProtection="0">
      <alignment vertical="center"/>
    </xf>
    <xf numFmtId="0" fontId="61" fillId="10" borderId="0" applyNumberFormat="0" applyBorder="0" applyAlignment="0" applyProtection="0">
      <alignment vertical="center"/>
    </xf>
    <xf numFmtId="0" fontId="61" fillId="6" borderId="0" applyNumberFormat="0" applyBorder="0" applyAlignment="0" applyProtection="0">
      <alignment vertical="center"/>
    </xf>
    <xf numFmtId="0" fontId="83" fillId="26"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6" fillId="0" borderId="4" applyNumberFormat="0" applyFill="0" applyProtection="0">
      <alignment horizontal="right" vertical="center"/>
    </xf>
    <xf numFmtId="0" fontId="61" fillId="10"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194" fontId="107" fillId="0" borderId="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8" fillId="0" borderId="0">
      <alignment vertical="center"/>
    </xf>
    <xf numFmtId="0" fontId="61" fillId="19" borderId="0" applyNumberFormat="0" applyBorder="0" applyAlignment="0" applyProtection="0">
      <alignment vertical="center"/>
    </xf>
    <xf numFmtId="193" fontId="8" fillId="0" borderId="0" applyFont="0" applyFill="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0" fontId="61" fillId="19" borderId="0" applyNumberFormat="0" applyBorder="0" applyAlignment="0" applyProtection="0">
      <alignment vertical="center"/>
    </xf>
    <xf numFmtId="9" fontId="8" fillId="0" borderId="0" applyFont="0" applyFill="0" applyBorder="0" applyAlignment="0" applyProtection="0">
      <alignment vertical="center"/>
    </xf>
    <xf numFmtId="0" fontId="61" fillId="6" borderId="0" applyNumberFormat="0" applyBorder="0" applyAlignment="0" applyProtection="0">
      <alignment vertical="center"/>
    </xf>
    <xf numFmtId="0" fontId="9" fillId="23" borderId="0" applyNumberFormat="0" applyBorder="0" applyAlignment="0" applyProtection="0">
      <alignment vertical="center"/>
    </xf>
    <xf numFmtId="9" fontId="8" fillId="0" borderId="0" applyFont="0" applyFill="0" applyBorder="0" applyAlignment="0" applyProtection="0">
      <alignment vertical="center"/>
    </xf>
    <xf numFmtId="0" fontId="9" fillId="23" borderId="0" applyNumberFormat="0" applyBorder="0" applyAlignment="0" applyProtection="0">
      <alignment vertical="center"/>
    </xf>
    <xf numFmtId="9" fontId="8" fillId="0" borderId="0" applyFont="0" applyFill="0" applyBorder="0" applyAlignment="0" applyProtection="0">
      <alignment vertical="center"/>
    </xf>
    <xf numFmtId="0" fontId="9" fillId="23" borderId="0" applyNumberFormat="0" applyBorder="0" applyAlignment="0" applyProtection="0">
      <alignment vertical="center"/>
    </xf>
    <xf numFmtId="9" fontId="8" fillId="0" borderId="0" applyFont="0" applyFill="0" applyBorder="0" applyAlignment="0" applyProtection="0">
      <alignment vertical="center"/>
    </xf>
    <xf numFmtId="0" fontId="9" fillId="23" borderId="0" applyNumberFormat="0" applyBorder="0" applyAlignment="0" applyProtection="0">
      <alignment vertical="center"/>
    </xf>
    <xf numFmtId="0" fontId="108" fillId="59" borderId="0" applyNumberFormat="0" applyBorder="0" applyAlignment="0" applyProtection="0">
      <alignment vertical="center"/>
    </xf>
    <xf numFmtId="9" fontId="8" fillId="0" borderId="0" applyFont="0" applyFill="0" applyBorder="0" applyAlignment="0" applyProtection="0">
      <alignment vertical="center"/>
    </xf>
    <xf numFmtId="0" fontId="9" fillId="10" borderId="0" applyNumberFormat="0" applyBorder="0" applyAlignment="0" applyProtection="0">
      <alignment vertical="center"/>
    </xf>
    <xf numFmtId="9" fontId="8" fillId="0" borderId="0" applyFont="0" applyFill="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9" fontId="8" fillId="0" borderId="0" applyFont="0" applyFill="0" applyBorder="0" applyAlignment="0" applyProtection="0">
      <alignment vertical="center"/>
    </xf>
    <xf numFmtId="0" fontId="9" fillId="10" borderId="0" applyNumberFormat="0" applyBorder="0" applyAlignment="0" applyProtection="0">
      <alignment vertical="center"/>
    </xf>
    <xf numFmtId="0" fontId="66" fillId="0" borderId="4" applyNumberFormat="0" applyFill="0" applyProtection="0">
      <alignment horizontal="lef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8" fillId="60" borderId="0" applyNumberFormat="0" applyFont="0" applyBorder="0" applyAlignment="0" applyProtection="0">
      <alignment vertical="center"/>
    </xf>
    <xf numFmtId="0" fontId="61" fillId="6"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107" fillId="0" borderId="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87" fillId="0" borderId="19">
      <alignment horizontal="center" vertical="center"/>
    </xf>
    <xf numFmtId="0" fontId="8" fillId="0" borderId="0">
      <alignment vertical="center"/>
    </xf>
    <xf numFmtId="0" fontId="61" fillId="6" borderId="0" applyNumberFormat="0" applyBorder="0" applyAlignment="0" applyProtection="0">
      <alignment vertical="center"/>
    </xf>
    <xf numFmtId="9" fontId="8" fillId="0" borderId="0" applyFont="0" applyFill="0" applyBorder="0" applyAlignment="0" applyProtection="0">
      <alignment vertical="center"/>
    </xf>
    <xf numFmtId="0" fontId="111" fillId="0" borderId="30" applyNumberFormat="0" applyFill="0" applyAlignment="0" applyProtection="0">
      <alignment vertical="center"/>
    </xf>
    <xf numFmtId="0" fontId="61" fillId="6" borderId="0" applyNumberFormat="0" applyBorder="0" applyAlignment="0" applyProtection="0">
      <alignment vertical="center"/>
    </xf>
    <xf numFmtId="0" fontId="81" fillId="0" borderId="17" applyNumberFormat="0" applyFill="0" applyAlignment="0" applyProtection="0">
      <alignment vertical="center"/>
    </xf>
    <xf numFmtId="0" fontId="61" fillId="6" borderId="0" applyNumberFormat="0" applyBorder="0" applyAlignment="0" applyProtection="0">
      <alignment vertical="center"/>
    </xf>
    <xf numFmtId="0" fontId="81" fillId="0" borderId="17" applyNumberFormat="0" applyFill="0" applyAlignment="0" applyProtection="0">
      <alignment vertical="center"/>
    </xf>
    <xf numFmtId="0" fontId="61" fillId="13"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1" fillId="9" borderId="1" applyNumberFormat="0" applyBorder="0" applyAlignment="0" applyProtection="0">
      <alignment vertical="center"/>
    </xf>
    <xf numFmtId="0" fontId="9" fillId="23" borderId="0" applyNumberFormat="0" applyBorder="0" applyAlignment="0" applyProtection="0">
      <alignment vertical="center"/>
    </xf>
    <xf numFmtId="0" fontId="61" fillId="15" borderId="0" applyNumberFormat="0" applyBorder="0" applyAlignment="0" applyProtection="0">
      <alignment vertical="center"/>
    </xf>
    <xf numFmtId="0" fontId="89" fillId="0" borderId="20" applyNumberFormat="0" applyFill="0" applyAlignment="0" applyProtection="0">
      <alignment vertical="center"/>
    </xf>
    <xf numFmtId="0" fontId="61" fillId="15" borderId="0" applyNumberFormat="0" applyBorder="0" applyAlignment="0" applyProtection="0">
      <alignment vertical="center"/>
    </xf>
    <xf numFmtId="0" fontId="61" fillId="13" borderId="0" applyNumberFormat="0" applyBorder="0" applyAlignment="0" applyProtection="0">
      <alignment vertical="center"/>
    </xf>
    <xf numFmtId="0" fontId="115" fillId="8" borderId="31">
      <alignment horizontal="left" vertical="center"/>
      <protection locked="0" hidden="1"/>
    </xf>
    <xf numFmtId="0" fontId="61" fillId="13" borderId="0" applyNumberFormat="0" applyBorder="0" applyAlignment="0" applyProtection="0">
      <alignment vertical="center"/>
    </xf>
    <xf numFmtId="0" fontId="115" fillId="8" borderId="31">
      <alignment horizontal="left" vertical="center"/>
      <protection locked="0" hidden="1"/>
    </xf>
    <xf numFmtId="0" fontId="89" fillId="0" borderId="20" applyNumberFormat="0" applyFill="0" applyAlignment="0" applyProtection="0">
      <alignment vertical="center"/>
    </xf>
    <xf numFmtId="0" fontId="61" fillId="13" borderId="0" applyNumberFormat="0" applyBorder="0" applyAlignment="0" applyProtection="0">
      <alignment vertical="center"/>
    </xf>
    <xf numFmtId="189" fontId="8" fillId="0" borderId="0" applyFont="0" applyFill="0" applyBorder="0" applyAlignment="0" applyProtection="0">
      <alignment vertical="center"/>
    </xf>
    <xf numFmtId="0" fontId="105" fillId="0" borderId="27" applyNumberFormat="0" applyFill="0" applyAlignment="0" applyProtection="0">
      <alignment vertical="center"/>
    </xf>
    <xf numFmtId="0" fontId="54" fillId="0" borderId="32" applyNumberFormat="0" applyFill="0" applyAlignment="0" applyProtection="0">
      <alignment vertical="center"/>
    </xf>
    <xf numFmtId="0" fontId="61" fillId="13" borderId="0" applyNumberFormat="0" applyBorder="0" applyAlignment="0" applyProtection="0">
      <alignment vertical="center"/>
    </xf>
    <xf numFmtId="0" fontId="54" fillId="0" borderId="32" applyNumberFormat="0" applyFill="0" applyAlignment="0" applyProtection="0">
      <alignment vertical="center"/>
    </xf>
    <xf numFmtId="0" fontId="61" fillId="13" borderId="0" applyNumberFormat="0" applyBorder="0" applyAlignment="0" applyProtection="0">
      <alignment vertical="center"/>
    </xf>
    <xf numFmtId="0" fontId="54" fillId="0" borderId="15" applyNumberFormat="0" applyFill="0" applyAlignment="0" applyProtection="0">
      <alignment vertical="center"/>
    </xf>
    <xf numFmtId="0" fontId="61" fillId="13" borderId="0" applyNumberFormat="0" applyBorder="0" applyAlignment="0" applyProtection="0">
      <alignment vertical="center"/>
    </xf>
    <xf numFmtId="0" fontId="81" fillId="0" borderId="17" applyNumberFormat="0" applyFill="0" applyAlignment="0" applyProtection="0">
      <alignment vertical="center"/>
    </xf>
    <xf numFmtId="0" fontId="54" fillId="0" borderId="15" applyNumberFormat="0" applyFill="0" applyAlignment="0" applyProtection="0">
      <alignment vertical="center"/>
    </xf>
    <xf numFmtId="0" fontId="61" fillId="13" borderId="0" applyNumberFormat="0" applyBorder="0" applyAlignment="0" applyProtection="0">
      <alignment vertical="center"/>
    </xf>
    <xf numFmtId="9" fontId="8" fillId="0" borderId="0" applyFont="0" applyFill="0" applyBorder="0" applyAlignment="0" applyProtection="0">
      <alignment vertical="center"/>
    </xf>
    <xf numFmtId="0" fontId="81" fillId="0" borderId="17" applyNumberFormat="0" applyFill="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87" fillId="0" borderId="0" applyNumberFormat="0" applyFill="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5" borderId="0" applyNumberFormat="0" applyBorder="0" applyAlignment="0" applyProtection="0">
      <alignment vertical="center"/>
    </xf>
    <xf numFmtId="0" fontId="81" fillId="0" borderId="17" applyNumberFormat="0" applyFill="0" applyAlignment="0" applyProtection="0">
      <alignment vertical="center"/>
    </xf>
    <xf numFmtId="201" fontId="8" fillId="0" borderId="0" applyFont="0" applyFill="0" applyBorder="0" applyAlignment="0" applyProtection="0">
      <alignment vertical="center"/>
    </xf>
    <xf numFmtId="9" fontId="8" fillId="0" borderId="0" applyFont="0" applyFill="0" applyBorder="0" applyAlignment="0" applyProtection="0">
      <alignment vertical="center"/>
    </xf>
    <xf numFmtId="204" fontId="8" fillId="0" borderId="0" applyFont="0" applyFill="0" applyBorder="0" applyAlignment="0" applyProtection="0">
      <alignment vertical="center"/>
    </xf>
    <xf numFmtId="0" fontId="109" fillId="0" borderId="0" applyNumberFormat="0" applyFill="0" applyBorder="0" applyAlignment="0" applyProtection="0">
      <alignment vertical="center"/>
    </xf>
    <xf numFmtId="0" fontId="105" fillId="0" borderId="27" applyNumberFormat="0" applyFill="0" applyAlignment="0" applyProtection="0">
      <alignment vertical="center"/>
    </xf>
    <xf numFmtId="203" fontId="107" fillId="0" borderId="0">
      <alignment vertical="center"/>
    </xf>
    <xf numFmtId="0" fontId="89" fillId="0" borderId="20" applyNumberFormat="0" applyFill="0" applyAlignment="0" applyProtection="0">
      <alignment vertical="center"/>
    </xf>
    <xf numFmtId="15" fontId="103" fillId="0" borderId="0">
      <alignment vertical="center"/>
    </xf>
    <xf numFmtId="15" fontId="103" fillId="0" borderId="0">
      <alignment vertical="center"/>
    </xf>
    <xf numFmtId="202" fontId="107" fillId="0" borderId="0">
      <alignment vertical="center"/>
    </xf>
    <xf numFmtId="0" fontId="91" fillId="10"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10" fillId="0" borderId="29" applyNumberFormat="0" applyFill="0" applyAlignment="0" applyProtection="0">
      <alignment vertical="center"/>
    </xf>
    <xf numFmtId="0" fontId="60" fillId="6" borderId="0" applyNumberFormat="0" applyBorder="0" applyAlignment="0" applyProtection="0">
      <alignment vertical="center"/>
    </xf>
    <xf numFmtId="0" fontId="100" fillId="0" borderId="28" applyNumberFormat="0" applyAlignment="0" applyProtection="0">
      <alignment horizontal="left" vertical="center"/>
    </xf>
    <xf numFmtId="0" fontId="100" fillId="0" borderId="9">
      <alignment horizontal="left" vertical="center"/>
    </xf>
    <xf numFmtId="0" fontId="100" fillId="0" borderId="9">
      <alignment horizontal="left" vertical="center"/>
    </xf>
    <xf numFmtId="43" fontId="0" fillId="0" borderId="0" applyFont="0" applyFill="0" applyBorder="0" applyAlignment="0" applyProtection="0">
      <alignment vertical="center"/>
    </xf>
    <xf numFmtId="0" fontId="91" fillId="9" borderId="1" applyNumberFormat="0" applyBorder="0" applyAlignment="0" applyProtection="0">
      <alignment vertical="center"/>
    </xf>
    <xf numFmtId="43" fontId="0" fillId="0" borderId="0" applyFont="0" applyFill="0" applyBorder="0" applyAlignment="0" applyProtection="0">
      <alignment vertical="center"/>
    </xf>
    <xf numFmtId="0" fontId="91" fillId="9" borderId="1" applyNumberFormat="0" applyBorder="0" applyAlignment="0" applyProtection="0">
      <alignment vertical="center"/>
    </xf>
    <xf numFmtId="0" fontId="91" fillId="9" borderId="1" applyNumberFormat="0" applyBorder="0" applyAlignment="0" applyProtection="0">
      <alignment vertical="center"/>
    </xf>
    <xf numFmtId="0" fontId="91" fillId="9" borderId="1" applyNumberFormat="0" applyBorder="0" applyAlignment="0" applyProtection="0">
      <alignment vertical="center"/>
    </xf>
    <xf numFmtId="0" fontId="91" fillId="9" borderId="1" applyNumberFormat="0" applyBorder="0" applyAlignment="0" applyProtection="0">
      <alignment vertical="center"/>
    </xf>
    <xf numFmtId="0" fontId="91" fillId="9" borderId="1" applyNumberFormat="0" applyBorder="0" applyAlignment="0" applyProtection="0">
      <alignment vertical="center"/>
    </xf>
    <xf numFmtId="200" fontId="113" fillId="62" borderId="0">
      <alignment vertical="center"/>
    </xf>
    <xf numFmtId="200" fontId="112" fillId="61" borderId="0">
      <alignment vertical="center"/>
    </xf>
    <xf numFmtId="38" fontId="8" fillId="0" borderId="0" applyFont="0" applyFill="0" applyBorder="0" applyAlignment="0" applyProtection="0">
      <alignment vertical="center"/>
    </xf>
    <xf numFmtId="0" fontId="8" fillId="0" borderId="0">
      <alignment vertical="center"/>
    </xf>
    <xf numFmtId="40" fontId="8" fillId="0" borderId="0" applyFont="0" applyFill="0" applyBorder="0" applyAlignment="0" applyProtection="0">
      <alignment vertical="center"/>
    </xf>
    <xf numFmtId="43" fontId="0" fillId="0" borderId="0" applyFont="0" applyFill="0" applyBorder="0" applyAlignment="0" applyProtection="0">
      <alignment vertical="center"/>
    </xf>
    <xf numFmtId="178" fontId="8" fillId="0" borderId="0" applyFont="0" applyFill="0" applyBorder="0" applyAlignment="0" applyProtection="0">
      <alignment vertical="center"/>
    </xf>
    <xf numFmtId="177" fontId="8" fillId="0" borderId="0" applyFont="0" applyFill="0" applyBorder="0" applyAlignment="0" applyProtection="0">
      <alignment vertical="center"/>
    </xf>
    <xf numFmtId="40" fontId="114" fillId="40" borderId="31">
      <alignment horizontal="centerContinuous" vertical="center"/>
    </xf>
    <xf numFmtId="1" fontId="66" fillId="0" borderId="13" applyFill="0" applyProtection="0">
      <alignment horizontal="center" vertical="center"/>
    </xf>
    <xf numFmtId="0" fontId="81" fillId="0" borderId="17" applyNumberFormat="0" applyFill="0" applyAlignment="0" applyProtection="0">
      <alignment vertical="center"/>
    </xf>
    <xf numFmtId="40" fontId="114" fillId="40" borderId="31">
      <alignment horizontal="centerContinuous" vertical="center"/>
    </xf>
    <xf numFmtId="37" fontId="116" fillId="0" borderId="0">
      <alignment vertical="center"/>
    </xf>
    <xf numFmtId="0" fontId="87" fillId="0" borderId="19">
      <alignment horizontal="center" vertical="center"/>
    </xf>
    <xf numFmtId="9" fontId="8" fillId="0" borderId="0" applyFont="0" applyFill="0" applyBorder="0" applyAlignment="0" applyProtection="0">
      <alignment vertical="center"/>
    </xf>
    <xf numFmtId="37" fontId="116" fillId="0" borderId="0">
      <alignment vertical="center"/>
    </xf>
    <xf numFmtId="0" fontId="87" fillId="0" borderId="19">
      <alignment horizontal="center" vertical="center"/>
    </xf>
    <xf numFmtId="37" fontId="116" fillId="0" borderId="0">
      <alignment vertical="center"/>
    </xf>
    <xf numFmtId="0" fontId="87" fillId="0" borderId="19">
      <alignment horizontal="center" vertical="center"/>
    </xf>
    <xf numFmtId="37" fontId="116" fillId="0" borderId="0">
      <alignment vertical="center"/>
    </xf>
    <xf numFmtId="0" fontId="87" fillId="0" borderId="19">
      <alignment horizontal="center" vertical="center"/>
    </xf>
    <xf numFmtId="9" fontId="8" fillId="0" borderId="0" applyFont="0" applyFill="0" applyBorder="0" applyAlignment="0" applyProtection="0">
      <alignment vertical="center"/>
    </xf>
    <xf numFmtId="0" fontId="117" fillId="0" borderId="0">
      <alignment vertical="top"/>
      <protection locked="0"/>
    </xf>
    <xf numFmtId="199" fontId="66" fillId="0" borderId="0">
      <alignment vertical="center"/>
    </xf>
    <xf numFmtId="0" fontId="102" fillId="0" borderId="0">
      <alignment vertical="center"/>
    </xf>
    <xf numFmtId="9" fontId="8" fillId="0" borderId="0" applyFont="0" applyFill="0" applyBorder="0" applyAlignment="0" applyProtection="0">
      <alignment vertical="center"/>
    </xf>
    <xf numFmtId="14" fontId="70" fillId="0" borderId="0">
      <alignment horizontal="center" vertical="center" wrapText="1"/>
      <protection locked="0"/>
    </xf>
    <xf numFmtId="3" fontId="8" fillId="0" borderId="0" applyFont="0" applyFill="0" applyBorder="0" applyAlignment="0" applyProtection="0">
      <alignment vertical="center"/>
    </xf>
    <xf numFmtId="10" fontId="8" fillId="0" borderId="0" applyFont="0" applyFill="0" applyBorder="0" applyAlignment="0" applyProtection="0">
      <alignment vertical="center"/>
    </xf>
    <xf numFmtId="0" fontId="8" fillId="0" borderId="0">
      <alignment vertical="center"/>
    </xf>
    <xf numFmtId="0" fontId="75" fillId="21" borderId="3">
      <alignment vertical="center"/>
      <protection locked="0"/>
    </xf>
    <xf numFmtId="9" fontId="8" fillId="0" borderId="0" applyFont="0" applyFill="0" applyBorder="0" applyAlignment="0" applyProtection="0">
      <alignment vertical="center"/>
    </xf>
    <xf numFmtId="195" fontId="8" fillId="0" borderId="0" applyFont="0" applyFill="0" applyProtection="0">
      <alignment vertical="center"/>
    </xf>
    <xf numFmtId="9" fontId="8" fillId="0" borderId="0" applyFont="0" applyFill="0" applyBorder="0" applyAlignment="0" applyProtection="0">
      <alignment vertical="center"/>
    </xf>
    <xf numFmtId="0" fontId="8" fillId="0" borderId="0" applyNumberFormat="0" applyFont="0" applyFill="0" applyBorder="0" applyAlignment="0" applyProtection="0">
      <alignment horizontal="left" vertical="center"/>
    </xf>
    <xf numFmtId="15" fontId="8" fillId="0" borderId="0" applyFont="0" applyFill="0" applyBorder="0" applyAlignment="0" applyProtection="0">
      <alignment vertical="center"/>
    </xf>
    <xf numFmtId="0" fontId="87" fillId="0" borderId="19">
      <alignment horizontal="center" vertical="center"/>
    </xf>
    <xf numFmtId="0" fontId="66" fillId="0" borderId="4" applyNumberFormat="0" applyFill="0" applyProtection="0">
      <alignment horizontal="right" vertical="center"/>
    </xf>
    <xf numFmtId="15" fontId="8" fillId="0" borderId="0" applyFont="0" applyFill="0" applyBorder="0" applyAlignment="0" applyProtection="0">
      <alignment vertical="center"/>
    </xf>
    <xf numFmtId="0" fontId="66" fillId="0" borderId="4" applyNumberFormat="0" applyFill="0" applyProtection="0">
      <alignment horizontal="right" vertical="center"/>
    </xf>
    <xf numFmtId="4" fontId="8" fillId="0" borderId="0" applyFont="0" applyFill="0" applyBorder="0" applyAlignment="0" applyProtection="0">
      <alignment vertical="center"/>
    </xf>
    <xf numFmtId="4" fontId="8" fillId="0" borderId="0" applyFont="0" applyFill="0" applyBorder="0" applyAlignment="0" applyProtection="0">
      <alignment vertical="center"/>
    </xf>
    <xf numFmtId="0" fontId="8" fillId="0" borderId="0">
      <alignment vertical="center"/>
    </xf>
    <xf numFmtId="0" fontId="66" fillId="0" borderId="4" applyNumberFormat="0" applyFill="0" applyProtection="0">
      <alignment horizontal="right" vertical="center"/>
    </xf>
    <xf numFmtId="0" fontId="87" fillId="0" borderId="19">
      <alignment horizontal="center" vertical="center"/>
    </xf>
    <xf numFmtId="0" fontId="87" fillId="0" borderId="19">
      <alignment horizontal="center" vertical="center"/>
    </xf>
    <xf numFmtId="0" fontId="87" fillId="0" borderId="19">
      <alignment horizontal="center" vertical="center"/>
    </xf>
    <xf numFmtId="0" fontId="87" fillId="0" borderId="19">
      <alignment horizontal="center" vertical="center"/>
    </xf>
    <xf numFmtId="3" fontId="8" fillId="0" borderId="0" applyFont="0" applyFill="0" applyBorder="0" applyAlignment="0" applyProtection="0">
      <alignment vertical="center"/>
    </xf>
    <xf numFmtId="0" fontId="8" fillId="60" borderId="0" applyNumberFormat="0" applyFont="0" applyBorder="0" applyAlignment="0" applyProtection="0">
      <alignment vertical="center"/>
    </xf>
    <xf numFmtId="0" fontId="75" fillId="21" borderId="3">
      <alignment vertical="center"/>
      <protection locked="0"/>
    </xf>
    <xf numFmtId="0" fontId="118" fillId="0" borderId="0">
      <alignment vertical="center"/>
    </xf>
    <xf numFmtId="0" fontId="75" fillId="21" borderId="3">
      <alignment vertical="center"/>
      <protection locked="0"/>
    </xf>
    <xf numFmtId="0" fontId="75" fillId="21" borderId="3">
      <alignment vertical="center"/>
      <protection locked="0"/>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43" fontId="0"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69" fillId="0" borderId="0" applyNumberForma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0" fillId="0" borderId="29"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9" fillId="0" borderId="20"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66" fillId="0" borderId="4" applyNumberFormat="0" applyFill="0" applyProtection="0">
      <alignment horizontal="right" vertical="center"/>
    </xf>
    <xf numFmtId="9" fontId="8" fillId="0" borderId="0" applyFont="0" applyFill="0" applyBorder="0" applyAlignment="0" applyProtection="0">
      <alignment vertical="center"/>
    </xf>
    <xf numFmtId="0" fontId="111" fillId="0" borderId="30"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9" fillId="0" borderId="33"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198" fontId="8" fillId="0" borderId="0" applyFont="0" applyFill="0" applyBorder="0" applyAlignment="0" applyProtection="0">
      <alignment vertical="center"/>
    </xf>
    <xf numFmtId="0" fontId="66" fillId="0" borderId="4" applyNumberFormat="0" applyFill="0" applyProtection="0">
      <alignment horizontal="right" vertical="center"/>
    </xf>
    <xf numFmtId="0" fontId="66" fillId="0" borderId="4" applyNumberFormat="0" applyFill="0" applyProtection="0">
      <alignment horizontal="right" vertical="center"/>
    </xf>
    <xf numFmtId="0" fontId="81" fillId="0" borderId="17" applyNumberFormat="0" applyFill="0" applyAlignment="0" applyProtection="0">
      <alignment vertical="center"/>
    </xf>
    <xf numFmtId="0" fontId="81" fillId="0" borderId="17" applyNumberFormat="0" applyFill="0" applyAlignment="0" applyProtection="0">
      <alignment vertical="center"/>
    </xf>
    <xf numFmtId="0" fontId="89" fillId="0" borderId="20" applyNumberFormat="0" applyFill="0" applyAlignment="0" applyProtection="0">
      <alignment vertical="center"/>
    </xf>
    <xf numFmtId="0" fontId="81" fillId="0" borderId="17"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105" fillId="0" borderId="27" applyNumberFormat="0" applyFill="0" applyAlignment="0" applyProtection="0">
      <alignment vertical="center"/>
    </xf>
    <xf numFmtId="0" fontId="83" fillId="7" borderId="0" applyNumberFormat="0" applyBorder="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89" fillId="0" borderId="20" applyNumberFormat="0" applyFill="0" applyAlignment="0" applyProtection="0">
      <alignment vertical="center"/>
    </xf>
    <xf numFmtId="0" fontId="119" fillId="0" borderId="33" applyNumberFormat="0" applyFill="0" applyAlignment="0" applyProtection="0">
      <alignment vertical="center"/>
    </xf>
    <xf numFmtId="0" fontId="83" fillId="7" borderId="0" applyNumberFormat="0" applyBorder="0" applyAlignment="0" applyProtection="0">
      <alignment vertical="center"/>
    </xf>
    <xf numFmtId="0" fontId="105" fillId="0" borderId="27" applyNumberFormat="0" applyFill="0" applyAlignment="0" applyProtection="0">
      <alignment vertical="center"/>
    </xf>
    <xf numFmtId="0" fontId="83" fillId="7" borderId="0" applyNumberFormat="0" applyBorder="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0" fontId="105" fillId="0" borderId="27" applyNumberFormat="0" applyFill="0" applyAlignment="0" applyProtection="0">
      <alignment vertical="center"/>
    </xf>
    <xf numFmtId="1" fontId="66" fillId="0" borderId="13" applyFill="0" applyProtection="0">
      <alignment horizontal="center" vertical="center"/>
    </xf>
    <xf numFmtId="0" fontId="119" fillId="0" borderId="0" applyNumberFormat="0" applyFill="0" applyBorder="0" applyAlignment="0" applyProtection="0">
      <alignment vertical="center"/>
    </xf>
    <xf numFmtId="197" fontId="0" fillId="0" borderId="0" applyFont="0" applyFill="0" applyBorder="0" applyAlignment="0" applyProtection="0">
      <alignment vertical="center"/>
    </xf>
    <xf numFmtId="0" fontId="119" fillId="0" borderId="0" applyNumberFormat="0" applyFill="0" applyBorder="0" applyAlignment="0" applyProtection="0">
      <alignment vertical="center"/>
    </xf>
    <xf numFmtId="197" fontId="0" fillId="0" borderId="0" applyFont="0" applyFill="0" applyBorder="0" applyAlignment="0" applyProtection="0">
      <alignment vertical="center"/>
    </xf>
    <xf numFmtId="0" fontId="105"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5"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5"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5"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5"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5" fillId="0" borderId="0" applyNumberFormat="0" applyFill="0" applyBorder="0" applyAlignment="0" applyProtection="0">
      <alignment vertical="center"/>
    </xf>
    <xf numFmtId="43" fontId="0" fillId="0" borderId="0" applyFon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0" fillId="0" borderId="0">
      <alignment vertical="center"/>
    </xf>
    <xf numFmtId="0" fontId="67" fillId="8" borderId="12" applyNumberFormat="0" applyAlignment="0" applyProtection="0">
      <alignment vertical="center"/>
    </xf>
    <xf numFmtId="0" fontId="69" fillId="0" borderId="0" applyNumberFormat="0" applyFill="0" applyBorder="0" applyAlignment="0" applyProtection="0">
      <alignment vertical="center"/>
    </xf>
    <xf numFmtId="0" fontId="121" fillId="0" borderId="4" applyNumberFormat="0" applyFill="0" applyProtection="0">
      <alignment horizontal="center" vertical="center"/>
    </xf>
    <xf numFmtId="0" fontId="121" fillId="0" borderId="4" applyNumberFormat="0" applyFill="0" applyProtection="0">
      <alignment horizontal="center" vertical="center"/>
    </xf>
    <xf numFmtId="0" fontId="121" fillId="0" borderId="4" applyNumberFormat="0" applyFill="0" applyProtection="0">
      <alignment horizontal="center" vertical="center"/>
    </xf>
    <xf numFmtId="0" fontId="121" fillId="0" borderId="4" applyNumberFormat="0" applyFill="0" applyProtection="0">
      <alignment horizontal="center" vertical="center"/>
    </xf>
    <xf numFmtId="0" fontId="121" fillId="0" borderId="4" applyNumberFormat="0" applyFill="0" applyProtection="0">
      <alignment horizontal="center" vertical="center"/>
    </xf>
    <xf numFmtId="0" fontId="82" fillId="4" borderId="0" applyNumberFormat="0" applyBorder="0" applyAlignment="0" applyProtection="0">
      <alignment vertical="center"/>
    </xf>
    <xf numFmtId="0" fontId="121" fillId="0" borderId="4" applyNumberFormat="0" applyFill="0" applyProtection="0">
      <alignment horizontal="center" vertical="center"/>
    </xf>
    <xf numFmtId="0" fontId="121" fillId="0" borderId="4" applyNumberFormat="0" applyFill="0" applyProtection="0">
      <alignment horizontal="center" vertical="center"/>
    </xf>
    <xf numFmtId="0" fontId="121" fillId="0" borderId="4" applyNumberFormat="0" applyFill="0" applyProtection="0">
      <alignment horizontal="center"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71" fillId="0" borderId="13" applyNumberFormat="0" applyFill="0" applyProtection="0">
      <alignment horizontal="center" vertical="center"/>
    </xf>
    <xf numFmtId="0" fontId="71" fillId="0" borderId="13" applyNumberFormat="0" applyFill="0" applyProtection="0">
      <alignment horizontal="center" vertical="center"/>
    </xf>
    <xf numFmtId="0" fontId="71" fillId="0" borderId="13" applyNumberFormat="0" applyFill="0" applyProtection="0">
      <alignment horizontal="center" vertical="center"/>
    </xf>
    <xf numFmtId="0" fontId="71" fillId="0" borderId="13" applyNumberFormat="0" applyFill="0" applyProtection="0">
      <alignment horizontal="center" vertical="center"/>
    </xf>
    <xf numFmtId="0" fontId="71" fillId="0" borderId="13" applyNumberFormat="0" applyFill="0" applyProtection="0">
      <alignment horizontal="center" vertical="center"/>
    </xf>
    <xf numFmtId="0" fontId="71" fillId="0" borderId="13" applyNumberFormat="0" applyFill="0" applyProtection="0">
      <alignment horizontal="center" vertical="center"/>
    </xf>
    <xf numFmtId="0" fontId="71" fillId="0" borderId="13" applyNumberFormat="0" applyFill="0" applyProtection="0">
      <alignment horizontal="center" vertical="center"/>
    </xf>
    <xf numFmtId="0" fontId="82" fillId="4" borderId="0" applyNumberFormat="0" applyBorder="0" applyAlignment="0" applyProtection="0">
      <alignment vertical="center"/>
    </xf>
    <xf numFmtId="0" fontId="123" fillId="0" borderId="0" applyNumberFormat="0" applyFill="0" applyBorder="0" applyAlignment="0" applyProtection="0">
      <alignment vertical="center"/>
    </xf>
    <xf numFmtId="0" fontId="82" fillId="4" borderId="0" applyNumberFormat="0" applyBorder="0" applyAlignment="0" applyProtection="0">
      <alignment vertical="center"/>
    </xf>
    <xf numFmtId="0" fontId="123" fillId="0" borderId="0" applyNumberFormat="0" applyFill="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123" fillId="0" borderId="0" applyNumberFormat="0" applyFill="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123" fillId="0" borderId="0" applyNumberFormat="0" applyFill="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123" fillId="0" borderId="0" applyNumberFormat="0" applyFill="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77" fillId="49" borderId="0" applyNumberFormat="0" applyBorder="0" applyAlignment="0" applyProtection="0">
      <alignment vertical="center"/>
    </xf>
    <xf numFmtId="0" fontId="82" fillId="4" borderId="0" applyNumberFormat="0" applyBorder="0" applyAlignment="0" applyProtection="0">
      <alignment vertical="center"/>
    </xf>
    <xf numFmtId="0" fontId="77" fillId="49" borderId="0" applyNumberFormat="0" applyBorder="0" applyAlignment="0" applyProtection="0">
      <alignment vertical="center"/>
    </xf>
    <xf numFmtId="0" fontId="77" fillId="49" borderId="0" applyNumberFormat="0" applyBorder="0" applyAlignment="0" applyProtection="0">
      <alignment vertical="center"/>
    </xf>
    <xf numFmtId="0" fontId="77"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77" fillId="4" borderId="0" applyNumberFormat="0" applyBorder="0" applyAlignment="0" applyProtection="0">
      <alignment vertical="center"/>
    </xf>
    <xf numFmtId="0" fontId="77" fillId="4" borderId="0" applyNumberFormat="0" applyBorder="0" applyAlignment="0" applyProtection="0">
      <alignment vertical="center"/>
    </xf>
    <xf numFmtId="0" fontId="77" fillId="4" borderId="0" applyNumberFormat="0" applyBorder="0" applyAlignment="0" applyProtection="0">
      <alignment vertical="center"/>
    </xf>
    <xf numFmtId="0" fontId="77" fillId="4" borderId="0" applyNumberFormat="0" applyBorder="0" applyAlignment="0" applyProtection="0">
      <alignment vertical="center"/>
    </xf>
    <xf numFmtId="0" fontId="77" fillId="4" borderId="0" applyNumberFormat="0" applyBorder="0" applyAlignment="0" applyProtection="0">
      <alignment vertical="center"/>
    </xf>
    <xf numFmtId="0" fontId="0" fillId="0" borderId="0">
      <alignment vertical="center"/>
    </xf>
    <xf numFmtId="0" fontId="77" fillId="4" borderId="0" applyNumberFormat="0" applyBorder="0" applyAlignment="0" applyProtection="0">
      <alignment vertical="center"/>
    </xf>
    <xf numFmtId="0" fontId="77" fillId="4" borderId="0" applyNumberFormat="0" applyBorder="0" applyAlignment="0" applyProtection="0">
      <alignment vertical="center"/>
    </xf>
    <xf numFmtId="0" fontId="104" fillId="29" borderId="0" applyNumberFormat="0" applyBorder="0" applyAlignment="0" applyProtection="0">
      <alignment vertical="center"/>
    </xf>
    <xf numFmtId="0" fontId="77" fillId="4" borderId="0" applyNumberFormat="0" applyBorder="0" applyAlignment="0" applyProtection="0">
      <alignment vertical="center"/>
    </xf>
    <xf numFmtId="0" fontId="88" fillId="4"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103" fillId="0" borderId="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4" fillId="0" borderId="1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4" fillId="0" borderId="34" applyNumberFormat="0" applyFill="0" applyAlignment="0" applyProtection="0">
      <alignment vertical="center"/>
    </xf>
    <xf numFmtId="0" fontId="8" fillId="0" borderId="0">
      <alignment vertical="center"/>
    </xf>
    <xf numFmtId="0" fontId="83" fillId="7" borderId="0" applyNumberFormat="0" applyBorder="0" applyAlignment="0" applyProtection="0">
      <alignment vertical="center"/>
    </xf>
    <xf numFmtId="0" fontId="8" fillId="0" borderId="0">
      <alignment vertical="center"/>
    </xf>
    <xf numFmtId="0" fontId="83" fillId="7" borderId="0" applyNumberFormat="0" applyBorder="0" applyAlignment="0" applyProtection="0">
      <alignment vertical="center"/>
    </xf>
    <xf numFmtId="0" fontId="8" fillId="0" borderId="0">
      <alignment vertical="center"/>
    </xf>
    <xf numFmtId="0" fontId="83" fillId="7" borderId="0" applyNumberFormat="0" applyBorder="0" applyAlignment="0" applyProtection="0">
      <alignment vertical="center"/>
    </xf>
    <xf numFmtId="0" fontId="8" fillId="0" borderId="0">
      <alignment vertical="center"/>
    </xf>
    <xf numFmtId="0" fontId="8" fillId="0" borderId="0">
      <alignment vertical="center"/>
    </xf>
    <xf numFmtId="0" fontId="83" fillId="7"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125" fillId="19" borderId="35" applyNumberFormat="0" applyAlignment="0" applyProtection="0">
      <alignment vertical="center"/>
    </xf>
    <xf numFmtId="0" fontId="0" fillId="0" borderId="0">
      <alignment vertical="center"/>
    </xf>
    <xf numFmtId="0" fontId="8" fillId="0" borderId="0">
      <alignment vertical="center"/>
    </xf>
    <xf numFmtId="0" fontId="0" fillId="0" borderId="0">
      <alignment vertical="center"/>
    </xf>
    <xf numFmtId="0" fontId="0" fillId="9" borderId="21" applyNumberFormat="0" applyFont="0" applyAlignment="0" applyProtection="0">
      <alignment vertical="center"/>
    </xf>
    <xf numFmtId="0" fontId="8" fillId="0" borderId="0">
      <alignment vertical="center"/>
    </xf>
    <xf numFmtId="0" fontId="0" fillId="9" borderId="21"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9" borderId="21" applyNumberFormat="0" applyFont="0" applyAlignment="0" applyProtection="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0" fillId="0" borderId="0">
      <alignment vertical="center"/>
    </xf>
    <xf numFmtId="0" fontId="0" fillId="9" borderId="21"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0" fillId="63" borderId="0" applyNumberFormat="0" applyBorder="0" applyAlignment="0" applyProtection="0">
      <alignment vertical="center"/>
    </xf>
    <xf numFmtId="0" fontId="8" fillId="0" borderId="0">
      <alignment vertical="center"/>
    </xf>
    <xf numFmtId="0" fontId="60" fillId="6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10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0" fillId="1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5" fillId="10"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5" fillId="19" borderId="35" applyNumberFormat="0" applyAlignment="0" applyProtection="0">
      <alignment vertical="center"/>
    </xf>
    <xf numFmtId="0" fontId="8" fillId="0" borderId="0">
      <alignment vertical="center"/>
    </xf>
    <xf numFmtId="0" fontId="8" fillId="0" borderId="0">
      <alignment vertical="center"/>
    </xf>
    <xf numFmtId="0" fontId="125" fillId="19" borderId="35" applyNumberFormat="0" applyAlignment="0" applyProtection="0">
      <alignment vertical="center"/>
    </xf>
    <xf numFmtId="0" fontId="65" fillId="10"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67" fillId="8" borderId="12" applyNumberFormat="0" applyAlignment="0" applyProtection="0">
      <alignment vertical="center"/>
    </xf>
    <xf numFmtId="0" fontId="8" fillId="0" borderId="0">
      <alignment vertical="center"/>
    </xf>
    <xf numFmtId="0" fontId="67" fillId="8" borderId="12" applyNumberFormat="0" applyAlignment="0" applyProtection="0">
      <alignment vertical="center"/>
    </xf>
    <xf numFmtId="0" fontId="8" fillId="0" borderId="0">
      <alignment vertical="center"/>
    </xf>
    <xf numFmtId="0" fontId="67" fillId="8" borderId="12" applyNumberFormat="0" applyAlignment="0" applyProtection="0">
      <alignment vertical="center"/>
    </xf>
    <xf numFmtId="0" fontId="8" fillId="0" borderId="0">
      <alignment vertical="center"/>
    </xf>
    <xf numFmtId="0" fontId="67" fillId="8" borderId="12" applyNumberFormat="0" applyAlignment="0" applyProtection="0">
      <alignment vertical="center"/>
    </xf>
    <xf numFmtId="0" fontId="8" fillId="0" borderId="0">
      <alignment vertical="center"/>
    </xf>
    <xf numFmtId="0" fontId="67" fillId="8" borderId="12" applyNumberFormat="0" applyAlignment="0" applyProtection="0">
      <alignment vertical="center"/>
    </xf>
    <xf numFmtId="0" fontId="8" fillId="0" borderId="0">
      <alignment vertical="center"/>
    </xf>
    <xf numFmtId="0" fontId="8" fillId="0" borderId="0">
      <alignment vertical="center"/>
    </xf>
    <xf numFmtId="0" fontId="63" fillId="7" borderId="0" applyNumberFormat="0" applyBorder="0" applyAlignment="0" applyProtection="0">
      <alignment vertical="center"/>
    </xf>
    <xf numFmtId="0" fontId="67" fillId="8" borderId="1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65" fillId="10" borderId="11" applyNumberFormat="0" applyAlignment="0" applyProtection="0">
      <alignment vertical="center"/>
    </xf>
    <xf numFmtId="0" fontId="8" fillId="0" borderId="0">
      <alignment vertical="center"/>
    </xf>
    <xf numFmtId="0" fontId="65" fillId="10" borderId="11" applyNumberFormat="0" applyAlignment="0" applyProtection="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6" fillId="0" borderId="0">
      <alignment vertical="center"/>
    </xf>
    <xf numFmtId="0" fontId="8" fillId="0" borderId="0">
      <alignment vertical="center"/>
    </xf>
    <xf numFmtId="0" fontId="8" fillId="0" borderId="0">
      <alignment vertical="center"/>
    </xf>
    <xf numFmtId="0" fontId="8" fillId="0" borderId="0">
      <alignment vertical="center"/>
    </xf>
    <xf numFmtId="0" fontId="65" fillId="10" borderId="11" applyNumberFormat="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124" fillId="0" borderId="34" applyNumberFormat="0" applyFill="0" applyAlignment="0" applyProtection="0">
      <alignment vertical="center"/>
    </xf>
    <xf numFmtId="0" fontId="0" fillId="0" borderId="0">
      <alignment vertical="center"/>
    </xf>
    <xf numFmtId="0" fontId="0" fillId="0" borderId="0">
      <alignment vertical="center"/>
    </xf>
    <xf numFmtId="0" fontId="124" fillId="0" borderId="3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24" fillId="0" borderId="34" applyNumberFormat="0" applyFill="0" applyAlignment="0" applyProtection="0">
      <alignment vertical="center"/>
    </xf>
    <xf numFmtId="0" fontId="0" fillId="0" borderId="0">
      <alignment vertical="center"/>
    </xf>
    <xf numFmtId="0" fontId="0" fillId="0" borderId="0">
      <alignment vertical="center"/>
    </xf>
    <xf numFmtId="0" fontId="124" fillId="0" borderId="34" applyNumberFormat="0" applyFill="0" applyAlignment="0" applyProtection="0">
      <alignment vertical="center"/>
    </xf>
    <xf numFmtId="0" fontId="0" fillId="0" borderId="0">
      <alignment vertical="center"/>
    </xf>
    <xf numFmtId="0" fontId="0" fillId="0" borderId="0">
      <alignment vertical="center"/>
    </xf>
    <xf numFmtId="0" fontId="124" fillId="0" borderId="34" applyNumberFormat="0" applyFill="0" applyAlignment="0" applyProtection="0">
      <alignment vertical="center"/>
    </xf>
    <xf numFmtId="0" fontId="0" fillId="0" borderId="0">
      <alignment vertical="center"/>
    </xf>
    <xf numFmtId="0" fontId="0" fillId="0" borderId="0">
      <alignment vertical="center"/>
    </xf>
    <xf numFmtId="0" fontId="124" fillId="0" borderId="3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pplyAlignment="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101" fillId="0" borderId="1">
      <alignment horizontal="left" vertical="center"/>
    </xf>
    <xf numFmtId="0" fontId="101" fillId="0" borderId="1">
      <alignment horizontal="left" vertical="center"/>
    </xf>
    <xf numFmtId="0" fontId="0" fillId="9" borderId="21" applyNumberFormat="0" applyFont="0" applyAlignment="0" applyProtection="0">
      <alignment vertical="center"/>
    </xf>
    <xf numFmtId="0" fontId="101" fillId="0" borderId="1">
      <alignment horizontal="left" vertical="center"/>
    </xf>
    <xf numFmtId="0" fontId="101" fillId="0" borderId="1">
      <alignment horizontal="left" vertical="center"/>
    </xf>
    <xf numFmtId="0" fontId="0" fillId="9" borderId="21" applyNumberFormat="0" applyFont="0" applyAlignment="0" applyProtection="0">
      <alignment vertical="center"/>
    </xf>
    <xf numFmtId="0" fontId="101" fillId="0" borderId="1">
      <alignment horizontal="left" vertical="center"/>
    </xf>
    <xf numFmtId="0" fontId="101" fillId="0" borderId="1">
      <alignment horizontal="left" vertical="center"/>
    </xf>
    <xf numFmtId="0" fontId="101"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126" fillId="10" borderId="12" applyNumberFormat="0" applyAlignment="0" applyProtection="0">
      <alignment vertical="center"/>
    </xf>
    <xf numFmtId="0" fontId="8" fillId="0" borderId="0">
      <alignment vertical="center"/>
    </xf>
    <xf numFmtId="1" fontId="66" fillId="0" borderId="13" applyFill="0" applyProtection="0">
      <alignment horizontal="center" vertical="center"/>
    </xf>
    <xf numFmtId="0" fontId="8" fillId="0" borderId="0"/>
    <xf numFmtId="0" fontId="7" fillId="0" borderId="0">
      <alignment vertical="center"/>
    </xf>
    <xf numFmtId="0" fontId="7" fillId="0" borderId="0">
      <alignment vertical="center"/>
    </xf>
    <xf numFmtId="0" fontId="126" fillId="10" borderId="12" applyNumberFormat="0" applyAlignment="0" applyProtection="0">
      <alignment vertical="center"/>
    </xf>
    <xf numFmtId="0" fontId="8" fillId="0" borderId="0"/>
    <xf numFmtId="0" fontId="8" fillId="0" borderId="0"/>
    <xf numFmtId="0" fontId="94"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center"/>
    </xf>
    <xf numFmtId="0" fontId="83" fillId="7" borderId="0" applyNumberFormat="0" applyBorder="0" applyAlignment="0" applyProtection="0">
      <alignment vertical="center"/>
    </xf>
    <xf numFmtId="0" fontId="83" fillId="7" borderId="0" applyNumberFormat="0" applyBorder="0" applyAlignment="0" applyProtection="0">
      <alignment vertical="center"/>
    </xf>
    <xf numFmtId="0" fontId="83" fillId="7" borderId="0" applyNumberFormat="0" applyBorder="0" applyAlignment="0" applyProtection="0">
      <alignment vertical="center"/>
    </xf>
    <xf numFmtId="0" fontId="83" fillId="7" borderId="0" applyNumberFormat="0" applyBorder="0" applyAlignment="0" applyProtection="0">
      <alignment vertical="center"/>
    </xf>
    <xf numFmtId="0" fontId="83" fillId="7" borderId="0" applyNumberFormat="0" applyBorder="0" applyAlignment="0" applyProtection="0">
      <alignment vertical="center"/>
    </xf>
    <xf numFmtId="0" fontId="83" fillId="7" borderId="0" applyNumberFormat="0" applyBorder="0" applyAlignment="0" applyProtection="0">
      <alignment vertical="center"/>
    </xf>
    <xf numFmtId="0" fontId="83" fillId="7" borderId="0" applyNumberFormat="0" applyBorder="0" applyAlignment="0" applyProtection="0">
      <alignment vertical="center"/>
    </xf>
    <xf numFmtId="0" fontId="83" fillId="7"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63" fillId="26"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123" fillId="0" borderId="0" applyNumberFormat="0" applyFill="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123" fillId="0" borderId="0" applyNumberFormat="0" applyFill="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66" fillId="0" borderId="4" applyNumberFormat="0" applyFill="0" applyProtection="0">
      <alignment horizontal="lef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83" fillId="26" borderId="0" applyNumberFormat="0" applyBorder="0" applyAlignment="0" applyProtection="0">
      <alignment vertical="center"/>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32" applyNumberFormat="0" applyFill="0" applyAlignment="0" applyProtection="0">
      <alignment vertical="center"/>
    </xf>
    <xf numFmtId="0" fontId="131" fillId="0" borderId="0" applyNumberFormat="0" applyFill="0" applyBorder="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32"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131" fillId="0" borderId="0" applyNumberFormat="0" applyFill="0" applyBorder="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131" fillId="0" borderId="0" applyNumberFormat="0" applyFill="0" applyBorder="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4" fontId="0" fillId="0" borderId="0" applyFont="0" applyFill="0" applyBorder="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54" fillId="0" borderId="15" applyNumberFormat="0" applyFill="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6" fillId="10" borderId="12"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5" fillId="19" borderId="35" applyNumberFormat="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71" fillId="0" borderId="13" applyNumberFormat="0" applyFill="0" applyProtection="0">
      <alignment horizontal="left" vertical="center"/>
    </xf>
    <xf numFmtId="0" fontId="71" fillId="0" borderId="13" applyNumberFormat="0" applyFill="0" applyProtection="0">
      <alignment horizontal="left" vertical="center"/>
    </xf>
    <xf numFmtId="0" fontId="71" fillId="0" borderId="13" applyNumberFormat="0" applyFill="0" applyProtection="0">
      <alignment horizontal="left" vertical="center"/>
    </xf>
    <xf numFmtId="0" fontId="71" fillId="0" borderId="13" applyNumberFormat="0" applyFill="0" applyProtection="0">
      <alignment horizontal="left" vertical="center"/>
    </xf>
    <xf numFmtId="0" fontId="71" fillId="0" borderId="13" applyNumberFormat="0" applyFill="0" applyProtection="0">
      <alignment horizontal="left" vertical="center"/>
    </xf>
    <xf numFmtId="0" fontId="71" fillId="0" borderId="13" applyNumberFormat="0" applyFill="0" applyProtection="0">
      <alignment horizontal="left" vertical="center"/>
    </xf>
    <xf numFmtId="0" fontId="71" fillId="0" borderId="13" applyNumberFormat="0" applyFill="0" applyProtection="0">
      <alignment horizontal="left" vertical="center"/>
    </xf>
    <xf numFmtId="0" fontId="71" fillId="0" borderId="13" applyNumberFormat="0" applyFill="0" applyProtection="0">
      <alignment horizontal="lef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31" fillId="0" borderId="0" applyNumberFormat="0" applyFill="0" applyBorder="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24" fillId="0" borderId="34" applyNumberFormat="0" applyFill="0" applyAlignment="0" applyProtection="0">
      <alignment vertical="center"/>
    </xf>
    <xf numFmtId="0" fontId="103" fillId="0" borderId="0">
      <alignment vertical="center"/>
    </xf>
    <xf numFmtId="188" fontId="0" fillId="0" borderId="0" applyFont="0" applyFill="0" applyBorder="0" applyAlignment="0" applyProtection="0">
      <alignment vertical="center"/>
    </xf>
    <xf numFmtId="0" fontId="67" fillId="8" borderId="12"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7" fontId="0" fillId="0" borderId="0" applyFont="0" applyFill="0" applyBorder="0" applyAlignment="0" applyProtection="0">
      <alignment vertical="center"/>
    </xf>
    <xf numFmtId="43" fontId="0" fillId="0" borderId="0" applyFont="0" applyFill="0" applyBorder="0" applyAlignment="0" applyProtection="0">
      <alignment vertical="center"/>
    </xf>
    <xf numFmtId="197"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8" fillId="64" borderId="0" applyNumberFormat="0" applyBorder="0" applyAlignment="0" applyProtection="0">
      <alignment vertical="center"/>
    </xf>
    <xf numFmtId="0" fontId="108" fillId="64" borderId="0" applyNumberFormat="0" applyBorder="0" applyAlignment="0" applyProtection="0">
      <alignment vertical="center"/>
    </xf>
    <xf numFmtId="0" fontId="108" fillId="59" borderId="0" applyNumberFormat="0" applyBorder="0" applyAlignment="0" applyProtection="0">
      <alignment vertical="center"/>
    </xf>
    <xf numFmtId="0" fontId="108" fillId="65" borderId="0" applyNumberFormat="0" applyBorder="0" applyAlignment="0" applyProtection="0">
      <alignment vertical="center"/>
    </xf>
    <xf numFmtId="0" fontId="108" fillId="65"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66" borderId="0" applyNumberFormat="0" applyBorder="0" applyAlignment="0" applyProtection="0">
      <alignment vertical="center"/>
    </xf>
    <xf numFmtId="0" fontId="60" fillId="66" borderId="0" applyNumberFormat="0" applyBorder="0" applyAlignment="0" applyProtection="0">
      <alignment vertical="center"/>
    </xf>
    <xf numFmtId="0" fontId="60" fillId="28" borderId="0" applyNumberFormat="0" applyBorder="0" applyAlignment="0" applyProtection="0">
      <alignment vertical="center"/>
    </xf>
    <xf numFmtId="0" fontId="60" fillId="28" borderId="0" applyNumberFormat="0" applyBorder="0" applyAlignment="0" applyProtection="0">
      <alignment vertical="center"/>
    </xf>
    <xf numFmtId="0" fontId="60" fillId="22"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0" fillId="40" borderId="0" applyNumberFormat="0" applyBorder="0" applyAlignment="0" applyProtection="0">
      <alignment vertical="center"/>
    </xf>
    <xf numFmtId="0" fontId="60" fillId="67" borderId="0" applyNumberFormat="0" applyBorder="0" applyAlignment="0" applyProtection="0">
      <alignment vertical="center"/>
    </xf>
    <xf numFmtId="0" fontId="60" fillId="67" borderId="0" applyNumberFormat="0" applyBorder="0" applyAlignment="0" applyProtection="0">
      <alignment vertical="center"/>
    </xf>
    <xf numFmtId="0" fontId="60" fillId="67" borderId="0" applyNumberFormat="0" applyBorder="0" applyAlignment="0" applyProtection="0">
      <alignment vertical="center"/>
    </xf>
    <xf numFmtId="0" fontId="60" fillId="67" borderId="0" applyNumberFormat="0" applyBorder="0" applyAlignment="0" applyProtection="0">
      <alignment vertical="center"/>
    </xf>
    <xf numFmtId="0" fontId="60" fillId="30" borderId="0" applyNumberFormat="0" applyBorder="0" applyAlignment="0" applyProtection="0">
      <alignment vertical="center"/>
    </xf>
    <xf numFmtId="0" fontId="60" fillId="30" borderId="0" applyNumberFormat="0" applyBorder="0" applyAlignment="0" applyProtection="0">
      <alignment vertical="center"/>
    </xf>
    <xf numFmtId="0" fontId="60" fillId="6"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68" borderId="0" applyNumberFormat="0" applyBorder="0" applyAlignment="0" applyProtection="0">
      <alignment vertical="center"/>
    </xf>
    <xf numFmtId="0" fontId="60" fillId="68" borderId="0" applyNumberFormat="0" applyBorder="0" applyAlignment="0" applyProtection="0">
      <alignment vertical="center"/>
    </xf>
    <xf numFmtId="181" fontId="66" fillId="0" borderId="13" applyFill="0" applyProtection="0">
      <alignment horizontal="right" vertical="center"/>
    </xf>
    <xf numFmtId="181" fontId="66" fillId="0" borderId="13" applyFill="0" applyProtection="0">
      <alignment horizontal="right" vertical="center"/>
    </xf>
    <xf numFmtId="181" fontId="66" fillId="0" borderId="13" applyFill="0" applyProtection="0">
      <alignment horizontal="right" vertical="center"/>
    </xf>
    <xf numFmtId="181" fontId="66" fillId="0" borderId="13" applyFill="0" applyProtection="0">
      <alignment horizontal="right" vertical="center"/>
    </xf>
    <xf numFmtId="181" fontId="66" fillId="0" borderId="13" applyFill="0" applyProtection="0">
      <alignment horizontal="right" vertical="center"/>
    </xf>
    <xf numFmtId="181" fontId="66" fillId="0" borderId="13" applyFill="0" applyProtection="0">
      <alignment horizontal="right" vertical="center"/>
    </xf>
    <xf numFmtId="181" fontId="66" fillId="0" borderId="13" applyFill="0" applyProtection="0">
      <alignment horizontal="right" vertical="center"/>
    </xf>
    <xf numFmtId="0" fontId="66" fillId="0" borderId="4" applyNumberFormat="0" applyFill="0" applyProtection="0">
      <alignment horizontal="left" vertical="center"/>
    </xf>
    <xf numFmtId="0" fontId="66" fillId="0" borderId="4" applyNumberFormat="0" applyFill="0" applyProtection="0">
      <alignment horizontal="left" vertical="center"/>
    </xf>
    <xf numFmtId="0" fontId="66" fillId="0" borderId="4" applyNumberFormat="0" applyFill="0" applyProtection="0">
      <alignment horizontal="left" vertical="center"/>
    </xf>
    <xf numFmtId="0" fontId="66" fillId="0" borderId="4" applyNumberFormat="0" applyFill="0" applyProtection="0">
      <alignment horizontal="left" vertical="center"/>
    </xf>
    <xf numFmtId="0" fontId="66" fillId="0" borderId="4" applyNumberFormat="0" applyFill="0" applyProtection="0">
      <alignment horizontal="left" vertical="center"/>
    </xf>
    <xf numFmtId="0" fontId="66" fillId="0" borderId="4" applyNumberFormat="0" applyFill="0" applyProtection="0">
      <alignment horizontal="lef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104" fillId="29" borderId="0" applyNumberFormat="0" applyBorder="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5" fillId="10" borderId="11" applyNumberFormat="0" applyAlignment="0" applyProtection="0">
      <alignment vertical="center"/>
    </xf>
    <xf numFmtId="0" fontId="67" fillId="8" borderId="12" applyNumberFormat="0" applyAlignment="0" applyProtection="0">
      <alignment vertical="center"/>
    </xf>
    <xf numFmtId="0" fontId="67" fillId="8" borderId="12" applyNumberFormat="0" applyAlignment="0" applyProtection="0">
      <alignment vertical="center"/>
    </xf>
    <xf numFmtId="0" fontId="67" fillId="8" borderId="12" applyNumberFormat="0" applyAlignment="0" applyProtection="0">
      <alignment vertical="center"/>
    </xf>
    <xf numFmtId="0" fontId="67" fillId="8" borderId="12" applyNumberFormat="0" applyAlignment="0" applyProtection="0">
      <alignment vertical="center"/>
    </xf>
    <xf numFmtId="0" fontId="67" fillId="8" borderId="12" applyNumberFormat="0" applyAlignment="0" applyProtection="0">
      <alignment vertical="center"/>
    </xf>
    <xf numFmtId="0" fontId="67" fillId="8" borderId="12" applyNumberFormat="0" applyAlignment="0" applyProtection="0">
      <alignment vertical="center"/>
    </xf>
    <xf numFmtId="0" fontId="67" fillId="8" borderId="12" applyNumberFormat="0" applyAlignment="0" applyProtection="0">
      <alignment vertical="center"/>
    </xf>
    <xf numFmtId="0" fontId="67" fillId="8" borderId="12" applyNumberFormat="0" applyAlignment="0" applyProtection="0">
      <alignment vertical="center"/>
    </xf>
    <xf numFmtId="0" fontId="67" fillId="8" borderId="12" applyNumberFormat="0" applyAlignment="0" applyProtection="0">
      <alignment vertical="center"/>
    </xf>
    <xf numFmtId="0" fontId="67" fillId="8" borderId="12" applyNumberFormat="0" applyAlignment="0" applyProtection="0">
      <alignment vertical="center"/>
    </xf>
    <xf numFmtId="0" fontId="67" fillId="8" borderId="12" applyNumberFormat="0" applyAlignment="0" applyProtection="0">
      <alignment vertical="center"/>
    </xf>
    <xf numFmtId="0" fontId="67" fillId="8" borderId="12" applyNumberFormat="0" applyAlignment="0" applyProtection="0">
      <alignment vertical="center"/>
    </xf>
    <xf numFmtId="1" fontId="66" fillId="0" borderId="13" applyFill="0" applyProtection="0">
      <alignment horizontal="center" vertical="center"/>
    </xf>
    <xf numFmtId="1" fontId="66" fillId="0" borderId="13" applyFill="0" applyProtection="0">
      <alignment horizontal="center" vertical="center"/>
    </xf>
    <xf numFmtId="1" fontId="66" fillId="0" borderId="13" applyFill="0" applyProtection="0">
      <alignment horizontal="center" vertical="center"/>
    </xf>
    <xf numFmtId="1" fontId="66" fillId="0" borderId="13" applyFill="0" applyProtection="0">
      <alignment horizontal="center" vertical="center"/>
    </xf>
    <xf numFmtId="1" fontId="66" fillId="0" borderId="13" applyFill="0" applyProtection="0">
      <alignment horizontal="center" vertical="center"/>
    </xf>
    <xf numFmtId="0" fontId="132" fillId="0" borderId="0">
      <alignment vertical="center"/>
    </xf>
    <xf numFmtId="0" fontId="102"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0" fontId="0" fillId="9" borderId="21" applyNumberFormat="0" applyFont="0" applyAlignment="0" applyProtection="0">
      <alignment vertical="center"/>
    </xf>
    <xf numFmtId="43" fontId="8" fillId="0" borderId="0" applyFont="0" applyFill="0" applyBorder="0" applyAlignment="0" applyProtection="0">
      <alignment vertical="center"/>
    </xf>
    <xf numFmtId="0" fontId="0" fillId="0" borderId="0">
      <alignment vertical="center"/>
    </xf>
  </cellStyleXfs>
  <cellXfs count="518">
    <xf numFmtId="0" fontId="0" fillId="0" borderId="0" xfId="0" applyAlignment="1"/>
    <xf numFmtId="0" fontId="1" fillId="0" borderId="0" xfId="0" applyFont="1" applyFill="1" applyBorder="1" applyAlignment="1">
      <alignment vertical="center"/>
    </xf>
    <xf numFmtId="0" fontId="2" fillId="0" borderId="0" xfId="1013" applyFont="1" applyFill="1" applyBorder="1" applyAlignment="1">
      <alignment horizontal="center" vertical="center"/>
    </xf>
    <xf numFmtId="0" fontId="3" fillId="0" borderId="1" xfId="1013"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3"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NumberFormat="1" applyFont="1" applyFill="1" applyBorder="1" applyAlignment="1">
      <alignment vertical="center" wrapText="1"/>
    </xf>
    <xf numFmtId="0" fontId="5" fillId="0" borderId="1" xfId="1013" applyFont="1" applyFill="1" applyBorder="1" applyAlignment="1">
      <alignment horizontal="left" vertical="center" wrapText="1"/>
    </xf>
    <xf numFmtId="0" fontId="6" fillId="2" borderId="0" xfId="226" applyFont="1" applyFill="1" applyBorder="1" applyAlignment="1">
      <alignment horizontal="center" vertical="center"/>
    </xf>
    <xf numFmtId="0" fontId="7" fillId="0" borderId="0" xfId="226" applyFont="1" applyFill="1" applyBorder="1" applyAlignment="1">
      <alignment vertical="center"/>
    </xf>
    <xf numFmtId="0" fontId="8" fillId="0" borderId="0" xfId="0" applyFont="1" applyFill="1" applyBorder="1" applyAlignment="1">
      <alignment vertical="center"/>
    </xf>
    <xf numFmtId="0" fontId="9" fillId="0" borderId="0" xfId="892" applyFont="1" applyFill="1" applyAlignment="1">
      <alignment vertical="center"/>
    </xf>
    <xf numFmtId="0" fontId="7" fillId="0" borderId="0" xfId="226" applyFont="1" applyFill="1" applyBorder="1" applyAlignment="1">
      <alignment horizontal="left" vertical="center"/>
    </xf>
    <xf numFmtId="0" fontId="7" fillId="0" borderId="0" xfId="0" applyFont="1" applyFill="1" applyBorder="1" applyAlignment="1">
      <alignment horizontal="left" vertical="center"/>
    </xf>
    <xf numFmtId="0" fontId="7" fillId="0" borderId="0" xfId="226" applyFont="1" applyFill="1" applyBorder="1" applyAlignment="1">
      <alignment horizontal="center" vertical="center"/>
    </xf>
    <xf numFmtId="0" fontId="10" fillId="0" borderId="0" xfId="226" applyNumberFormat="1" applyFont="1" applyFill="1" applyBorder="1" applyAlignment="1" applyProtection="1">
      <alignment horizontal="center" vertical="center"/>
    </xf>
    <xf numFmtId="0" fontId="11" fillId="2" borderId="1" xfId="900" applyFont="1" applyFill="1" applyBorder="1" applyAlignment="1">
      <alignment horizontal="center" vertical="center" wrapText="1"/>
    </xf>
    <xf numFmtId="0" fontId="12" fillId="0" borderId="1" xfId="900" applyFont="1" applyFill="1" applyBorder="1" applyAlignment="1">
      <alignment horizontal="center" vertical="center" wrapText="1"/>
    </xf>
    <xf numFmtId="0" fontId="12" fillId="0" borderId="1" xfId="900" applyFont="1" applyFill="1" applyBorder="1" applyAlignment="1">
      <alignment horizontal="left" vertical="center" wrapText="1"/>
    </xf>
    <xf numFmtId="0" fontId="13" fillId="0" borderId="2" xfId="900" applyFont="1" applyFill="1" applyBorder="1" applyAlignment="1">
      <alignment horizontal="center" vertical="center" wrapText="1"/>
    </xf>
    <xf numFmtId="0" fontId="13" fillId="0" borderId="2" xfId="900" applyFont="1" applyFill="1" applyBorder="1" applyAlignment="1">
      <alignment horizontal="left" vertical="center" wrapText="1"/>
    </xf>
    <xf numFmtId="49" fontId="13" fillId="0" borderId="2" xfId="892" applyNumberFormat="1" applyFont="1" applyFill="1" applyBorder="1" applyAlignment="1">
      <alignment horizontal="center" vertical="center" wrapText="1"/>
    </xf>
    <xf numFmtId="49" fontId="13" fillId="0" borderId="1" xfId="892" applyNumberFormat="1" applyFont="1" applyFill="1" applyBorder="1" applyAlignment="1">
      <alignment horizontal="left" vertical="center" wrapText="1"/>
    </xf>
    <xf numFmtId="49" fontId="13" fillId="0" borderId="1" xfId="892" applyNumberFormat="1" applyFont="1" applyFill="1" applyBorder="1" applyAlignment="1">
      <alignment horizontal="left" vertical="center"/>
    </xf>
    <xf numFmtId="0" fontId="13" fillId="0" borderId="3" xfId="900" applyFont="1" applyFill="1" applyBorder="1" applyAlignment="1">
      <alignment horizontal="center" vertical="center" wrapText="1"/>
    </xf>
    <xf numFmtId="0" fontId="13" fillId="0" borderId="3" xfId="900" applyFont="1" applyFill="1" applyBorder="1" applyAlignment="1">
      <alignment horizontal="left" vertical="center" wrapText="1"/>
    </xf>
    <xf numFmtId="49" fontId="13" fillId="0" borderId="3" xfId="892" applyNumberFormat="1" applyFont="1" applyFill="1" applyBorder="1" applyAlignment="1">
      <alignment horizontal="center" vertical="center" wrapText="1"/>
    </xf>
    <xf numFmtId="49" fontId="13" fillId="0" borderId="4" xfId="892" applyNumberFormat="1" applyFont="1" applyFill="1" applyBorder="1" applyAlignment="1">
      <alignment horizontal="center" vertical="center" wrapText="1"/>
    </xf>
    <xf numFmtId="0" fontId="13" fillId="0" borderId="1" xfId="900" applyFont="1" applyFill="1" applyBorder="1" applyAlignment="1">
      <alignment horizontal="left" vertical="center" wrapText="1"/>
    </xf>
    <xf numFmtId="49" fontId="13" fillId="2" borderId="1" xfId="892" applyNumberFormat="1" applyFont="1" applyFill="1" applyBorder="1" applyAlignment="1">
      <alignment horizontal="left" vertical="center" wrapText="1"/>
    </xf>
    <xf numFmtId="49" fontId="13" fillId="0" borderId="2" xfId="0" applyNumberFormat="1" applyFont="1" applyFill="1" applyBorder="1" applyAlignment="1" applyProtection="1">
      <alignment horizontal="center" vertical="center" wrapText="1"/>
    </xf>
    <xf numFmtId="49" fontId="13" fillId="0" borderId="3" xfId="0" applyNumberFormat="1" applyFont="1" applyFill="1" applyBorder="1" applyAlignment="1" applyProtection="1">
      <alignment horizontal="center" vertical="center" wrapText="1"/>
    </xf>
    <xf numFmtId="49" fontId="13" fillId="0" borderId="4" xfId="0" applyNumberFormat="1" applyFont="1" applyFill="1" applyBorder="1" applyAlignment="1" applyProtection="1">
      <alignment horizontal="center" vertical="center" wrapText="1"/>
    </xf>
    <xf numFmtId="49" fontId="13" fillId="0" borderId="1" xfId="892" applyNumberFormat="1"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xf>
    <xf numFmtId="0" fontId="7" fillId="2" borderId="1" xfId="226" applyFont="1" applyFill="1" applyBorder="1" applyAlignment="1">
      <alignment horizontal="left" vertical="center" wrapText="1"/>
    </xf>
    <xf numFmtId="0" fontId="13" fillId="0" borderId="4" xfId="900" applyFont="1" applyFill="1" applyBorder="1" applyAlignment="1">
      <alignment horizontal="center" vertical="center" wrapText="1"/>
    </xf>
    <xf numFmtId="0" fontId="13" fillId="0" borderId="4" xfId="900" applyFont="1" applyFill="1" applyBorder="1" applyAlignment="1">
      <alignment horizontal="left" vertical="center" wrapText="1"/>
    </xf>
    <xf numFmtId="0" fontId="7" fillId="0" borderId="1" xfId="226" applyFont="1" applyFill="1" applyBorder="1" applyAlignment="1">
      <alignment horizontal="left" vertical="center" wrapText="1"/>
    </xf>
    <xf numFmtId="0" fontId="7" fillId="0" borderId="1" xfId="226" applyFont="1" applyFill="1" applyBorder="1" applyAlignment="1">
      <alignment horizontal="left" vertical="center"/>
    </xf>
    <xf numFmtId="0" fontId="7" fillId="0" borderId="1" xfId="226" applyFont="1" applyFill="1" applyBorder="1" applyAlignment="1">
      <alignment horizontal="center" vertical="center" wrapText="1"/>
    </xf>
    <xf numFmtId="49" fontId="9" fillId="0" borderId="1" xfId="892" applyNumberFormat="1" applyFont="1" applyFill="1" applyBorder="1" applyAlignment="1">
      <alignment horizontal="left" vertical="center" wrapText="1"/>
    </xf>
    <xf numFmtId="0" fontId="14" fillId="0" borderId="1" xfId="226" applyFont="1" applyFill="1" applyBorder="1" applyAlignment="1">
      <alignment horizontal="center" vertical="center" wrapText="1"/>
    </xf>
    <xf numFmtId="0" fontId="7" fillId="0" borderId="2" xfId="226" applyFont="1" applyFill="1" applyBorder="1" applyAlignment="1">
      <alignment horizontal="center" vertical="center" wrapText="1"/>
    </xf>
    <xf numFmtId="0" fontId="7" fillId="0" borderId="3" xfId="226" applyFont="1" applyFill="1" applyBorder="1" applyAlignment="1">
      <alignment horizontal="center" vertical="center" wrapText="1"/>
    </xf>
    <xf numFmtId="0" fontId="7" fillId="0" borderId="4" xfId="226" applyFont="1" applyFill="1" applyBorder="1" applyAlignment="1">
      <alignment horizontal="center" vertical="center" wrapText="1"/>
    </xf>
    <xf numFmtId="49" fontId="13" fillId="2" borderId="1" xfId="0"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0" fontId="13" fillId="0" borderId="2" xfId="892" applyFont="1" applyFill="1" applyBorder="1" applyAlignment="1">
      <alignment horizontal="left" vertical="center" wrapText="1"/>
    </xf>
    <xf numFmtId="49" fontId="9" fillId="0" borderId="1" xfId="892" applyNumberFormat="1" applyFont="1" applyFill="1" applyBorder="1" applyAlignment="1">
      <alignment vertical="center" wrapText="1"/>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900" applyFont="1" applyFill="1" applyBorder="1" applyAlignment="1">
      <alignment horizontal="center" vertical="center" wrapText="1"/>
    </xf>
    <xf numFmtId="0" fontId="7" fillId="0" borderId="2" xfId="226" applyFont="1" applyFill="1" applyBorder="1" applyAlignment="1">
      <alignment horizontal="center" vertical="center"/>
    </xf>
    <xf numFmtId="0" fontId="7" fillId="0" borderId="3" xfId="226" applyFont="1" applyFill="1" applyBorder="1" applyAlignment="1">
      <alignment horizontal="center" vertical="center"/>
    </xf>
    <xf numFmtId="0" fontId="7" fillId="0" borderId="4" xfId="226" applyFont="1" applyFill="1" applyBorder="1" applyAlignment="1">
      <alignment horizontal="center" vertical="center"/>
    </xf>
    <xf numFmtId="0" fontId="9" fillId="0" borderId="1" xfId="900" applyFont="1" applyFill="1" applyBorder="1" applyAlignment="1">
      <alignment horizontal="left" vertical="center" wrapText="1"/>
    </xf>
    <xf numFmtId="0" fontId="15" fillId="0" borderId="1" xfId="900" applyFont="1" applyFill="1" applyBorder="1" applyAlignment="1">
      <alignment horizontal="left" vertical="center" wrapText="1"/>
    </xf>
    <xf numFmtId="0" fontId="9" fillId="0" borderId="3" xfId="900" applyFont="1" applyFill="1" applyBorder="1" applyAlignment="1">
      <alignment horizontal="left" vertical="center" wrapText="1" indent="1"/>
    </xf>
    <xf numFmtId="0" fontId="9" fillId="0" borderId="3" xfId="900" applyFont="1" applyFill="1" applyBorder="1" applyAlignment="1">
      <alignment horizontal="center" vertical="center" wrapText="1"/>
    </xf>
    <xf numFmtId="0" fontId="13" fillId="0" borderId="1" xfId="900" applyFont="1" applyFill="1" applyBorder="1" applyAlignment="1">
      <alignment horizontal="left" vertical="center" wrapText="1" indent="1"/>
    </xf>
    <xf numFmtId="49" fontId="13" fillId="0" borderId="1" xfId="892" applyNumberFormat="1" applyFont="1" applyFill="1" applyBorder="1" applyAlignment="1">
      <alignment horizontal="center" vertical="center"/>
    </xf>
    <xf numFmtId="0" fontId="13" fillId="2" borderId="1" xfId="900" applyFont="1" applyFill="1" applyBorder="1" applyAlignment="1">
      <alignment horizontal="left" vertical="center" wrapText="1"/>
    </xf>
    <xf numFmtId="0" fontId="7" fillId="0" borderId="1" xfId="226" applyFont="1" applyFill="1" applyBorder="1" applyAlignment="1">
      <alignment horizontal="center" vertical="center"/>
    </xf>
    <xf numFmtId="49" fontId="9" fillId="0" borderId="1" xfId="892" applyNumberFormat="1" applyFont="1" applyFill="1" applyBorder="1" applyAlignment="1">
      <alignment horizontal="center" vertical="center" wrapText="1"/>
    </xf>
    <xf numFmtId="0" fontId="0" fillId="0" borderId="1" xfId="900" applyFont="1" applyFill="1" applyBorder="1" applyAlignment="1">
      <alignment horizontal="center" vertical="center" wrapText="1"/>
    </xf>
    <xf numFmtId="0" fontId="13" fillId="0" borderId="1" xfId="892" applyNumberFormat="1" applyFont="1" applyFill="1" applyBorder="1" applyAlignment="1">
      <alignment horizontal="left" vertical="center" wrapText="1"/>
    </xf>
    <xf numFmtId="49" fontId="13" fillId="0" borderId="1" xfId="892" applyNumberFormat="1" applyFont="1" applyFill="1" applyBorder="1" applyAlignment="1">
      <alignment horizontal="left" vertical="center" wrapText="1" shrinkToFit="1"/>
    </xf>
    <xf numFmtId="0" fontId="9" fillId="0" borderId="1" xfId="900" applyFont="1" applyFill="1" applyBorder="1" applyAlignment="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2"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187" fontId="22" fillId="0" borderId="1" xfId="0"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2" fillId="0" borderId="0" xfId="0" applyFont="1" applyFill="1" applyBorder="1" applyAlignment="1">
      <alignment horizontal="right" vertical="center"/>
    </xf>
    <xf numFmtId="0" fontId="22" fillId="0" borderId="0" xfId="0" applyFont="1" applyFill="1" applyBorder="1" applyAlignment="1">
      <alignment horizontal="right" vertical="center" wrapText="1"/>
    </xf>
    <xf numFmtId="0" fontId="21" fillId="0" borderId="1" xfId="0" applyFont="1" applyFill="1" applyBorder="1" applyAlignment="1">
      <alignment vertical="center"/>
    </xf>
    <xf numFmtId="4" fontId="22"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xf>
    <xf numFmtId="0" fontId="21" fillId="0" borderId="1" xfId="0" applyFont="1" applyFill="1" applyBorder="1" applyAlignment="1">
      <alignment horizontal="lef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0" fillId="0" borderId="0"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3" fillId="0" borderId="0" xfId="0" applyFont="1" applyFill="1" applyBorder="1" applyAlignment="1">
      <alignment vertical="center" wrapText="1"/>
    </xf>
    <xf numFmtId="0" fontId="20"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1" xfId="0" applyFont="1" applyFill="1" applyBorder="1" applyAlignment="1">
      <alignment vertical="center" wrapText="1"/>
    </xf>
    <xf numFmtId="4" fontId="22" fillId="0" borderId="1" xfId="0" applyNumberFormat="1" applyFont="1" applyFill="1" applyBorder="1" applyAlignment="1">
      <alignment vertical="center" wrapText="1"/>
    </xf>
    <xf numFmtId="0" fontId="25"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20" fillId="0" borderId="0" xfId="0" applyFont="1" applyFill="1" applyBorder="1" applyAlignment="1">
      <alignment horizontal="right" vertical="center" wrapText="1"/>
    </xf>
    <xf numFmtId="0" fontId="12" fillId="0" borderId="0" xfId="0" applyFont="1" applyFill="1" applyBorder="1" applyAlignment="1">
      <alignment vertical="center"/>
    </xf>
    <xf numFmtId="0" fontId="9" fillId="0" borderId="0" xfId="0" applyFont="1" applyFill="1" applyBorder="1" applyAlignment="1">
      <alignment vertical="center"/>
    </xf>
    <xf numFmtId="0" fontId="27" fillId="0" borderId="1" xfId="0" applyFont="1" applyFill="1" applyBorder="1" applyAlignment="1">
      <alignment horizontal="center" vertical="center" wrapText="1"/>
    </xf>
    <xf numFmtId="0" fontId="14" fillId="0" borderId="1" xfId="0" applyFont="1" applyFill="1" applyBorder="1" applyAlignment="1">
      <alignment vertical="center" wrapText="1"/>
    </xf>
    <xf numFmtId="4" fontId="14"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6" fillId="0" borderId="0" xfId="746" applyNumberFormat="1" applyFont="1" applyFill="1" applyAlignment="1" applyProtection="1">
      <alignment horizontal="center" vertical="center" wrapText="1"/>
    </xf>
    <xf numFmtId="0" fontId="27"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8" fillId="0" borderId="0" xfId="746" applyFill="1" applyAlignment="1"/>
    <xf numFmtId="0" fontId="8" fillId="0" borderId="0" xfId="746" applyAlignment="1"/>
    <xf numFmtId="0" fontId="8" fillId="0" borderId="0" xfId="746" applyAlignment="1">
      <alignment horizontal="right" vertical="center"/>
    </xf>
    <xf numFmtId="0" fontId="28" fillId="0" borderId="0" xfId="746" applyNumberFormat="1" applyFont="1" applyFill="1" applyAlignment="1" applyProtection="1">
      <alignment horizontal="center" vertical="center" wrapText="1"/>
    </xf>
    <xf numFmtId="0" fontId="28" fillId="0" borderId="0" xfId="746" applyNumberFormat="1" applyFont="1" applyFill="1" applyAlignment="1" applyProtection="1">
      <alignment horizontal="right" vertical="center" wrapText="1"/>
    </xf>
    <xf numFmtId="0" fontId="12" fillId="0" borderId="0" xfId="801" applyFont="1" applyAlignment="1" applyProtection="1">
      <alignment horizontal="left" vertical="center"/>
    </xf>
    <xf numFmtId="192" fontId="29" fillId="0" borderId="0" xfId="801" applyNumberFormat="1" applyFont="1" applyAlignment="1">
      <alignment horizontal="right" vertical="center"/>
    </xf>
    <xf numFmtId="0" fontId="29" fillId="0" borderId="0" xfId="801" applyFont="1" applyAlignment="1">
      <alignment horizontal="right" vertical="center"/>
    </xf>
    <xf numFmtId="191" fontId="29" fillId="0" borderId="0" xfId="801" applyNumberFormat="1" applyFont="1" applyFill="1" applyBorder="1" applyAlignment="1" applyProtection="1">
      <alignment horizontal="right" vertical="center"/>
    </xf>
    <xf numFmtId="2" fontId="27" fillId="0" borderId="1" xfId="800" applyNumberFormat="1" applyFont="1" applyFill="1" applyBorder="1" applyAlignment="1" applyProtection="1">
      <alignment horizontal="center" vertical="center" wrapText="1"/>
    </xf>
    <xf numFmtId="180" fontId="27" fillId="0" borderId="1" xfId="1014" applyNumberFormat="1" applyFont="1" applyBorder="1" applyAlignment="1">
      <alignment horizontal="center" vertical="center" wrapText="1"/>
    </xf>
    <xf numFmtId="49" fontId="27" fillId="0" borderId="1" xfId="802" applyNumberFormat="1" applyFont="1" applyFill="1" applyBorder="1" applyAlignment="1" applyProtection="1">
      <alignment horizontal="left" vertical="center"/>
    </xf>
    <xf numFmtId="196" fontId="27" fillId="0" borderId="1" xfId="23" applyNumberFormat="1" applyFont="1" applyFill="1" applyBorder="1" applyAlignment="1">
      <alignment horizontal="right" vertical="center" wrapText="1"/>
    </xf>
    <xf numFmtId="179" fontId="27" fillId="0" borderId="1" xfId="32" applyNumberFormat="1" applyFont="1" applyFill="1" applyBorder="1" applyAlignment="1" applyProtection="1">
      <alignment horizontal="right" vertical="center" wrapText="1"/>
      <protection locked="0"/>
    </xf>
    <xf numFmtId="49" fontId="14" fillId="0" borderId="1" xfId="802" applyNumberFormat="1" applyFont="1" applyFill="1" applyBorder="1" applyAlignment="1" applyProtection="1">
      <alignment horizontal="left" vertical="center"/>
    </xf>
    <xf numFmtId="196" fontId="14" fillId="0" borderId="1" xfId="23" applyNumberFormat="1" applyFont="1" applyFill="1" applyBorder="1" applyAlignment="1">
      <alignment horizontal="right" vertical="center" wrapText="1"/>
    </xf>
    <xf numFmtId="179" fontId="14" fillId="0" borderId="1" xfId="32" applyNumberFormat="1" applyFont="1" applyFill="1" applyBorder="1" applyAlignment="1" applyProtection="1">
      <alignment horizontal="right" vertical="center" wrapText="1"/>
      <protection locked="0"/>
    </xf>
    <xf numFmtId="196" fontId="30" fillId="0" borderId="1" xfId="23" applyNumberFormat="1" applyFont="1" applyFill="1" applyBorder="1" applyAlignment="1" applyProtection="1">
      <alignment vertical="center" wrapText="1"/>
    </xf>
    <xf numFmtId="196" fontId="27" fillId="0" borderId="1" xfId="937" applyNumberFormat="1" applyFont="1" applyFill="1" applyBorder="1" applyAlignment="1">
      <alignment horizontal="right" vertical="center" wrapText="1"/>
    </xf>
    <xf numFmtId="196" fontId="27" fillId="0" borderId="1" xfId="23" applyNumberFormat="1" applyFont="1" applyFill="1" applyBorder="1" applyAlignment="1">
      <alignment horizontal="center" vertical="center" wrapText="1"/>
    </xf>
    <xf numFmtId="179" fontId="27" fillId="0" borderId="1" xfId="801" applyNumberFormat="1" applyFont="1" applyFill="1" applyBorder="1" applyAlignment="1" applyProtection="1">
      <alignment horizontal="right" vertical="center" wrapText="1"/>
    </xf>
    <xf numFmtId="196" fontId="14" fillId="0" borderId="1" xfId="937" applyNumberFormat="1" applyFont="1" applyFill="1" applyBorder="1" applyAlignment="1">
      <alignment horizontal="right" vertical="center" wrapText="1"/>
    </xf>
    <xf numFmtId="196" fontId="14" fillId="0" borderId="1" xfId="23" applyNumberFormat="1" applyFont="1" applyFill="1" applyBorder="1" applyAlignment="1">
      <alignment horizontal="center" vertical="center" wrapText="1"/>
    </xf>
    <xf numFmtId="179" fontId="14" fillId="0" borderId="1" xfId="801" applyNumberFormat="1" applyFont="1" applyFill="1" applyBorder="1" applyAlignment="1" applyProtection="1">
      <alignment horizontal="right" vertical="center" wrapText="1"/>
    </xf>
    <xf numFmtId="196" fontId="27" fillId="0" borderId="1" xfId="23" applyNumberFormat="1" applyFont="1" applyFill="1" applyBorder="1" applyAlignment="1" applyProtection="1">
      <alignment horizontal="right" vertical="center" wrapText="1"/>
    </xf>
    <xf numFmtId="196" fontId="14" fillId="0" borderId="1" xfId="23" applyNumberFormat="1" applyFont="1" applyFill="1" applyBorder="1" applyAlignment="1" applyProtection="1">
      <alignment horizontal="right" vertical="center" wrapText="1"/>
    </xf>
    <xf numFmtId="0" fontId="27" fillId="0" borderId="1" xfId="23" applyNumberFormat="1" applyFont="1" applyFill="1" applyBorder="1" applyAlignment="1">
      <alignment horizontal="right" vertical="center" wrapText="1"/>
    </xf>
    <xf numFmtId="0" fontId="14" fillId="0" borderId="1" xfId="23" applyNumberFormat="1" applyFont="1" applyFill="1" applyBorder="1" applyAlignment="1">
      <alignment horizontal="right" vertical="center" wrapText="1"/>
    </xf>
    <xf numFmtId="3" fontId="27" fillId="0" borderId="1" xfId="23" applyNumberFormat="1" applyFont="1" applyFill="1" applyBorder="1" applyAlignment="1">
      <alignment horizontal="right" vertical="center" wrapText="1"/>
    </xf>
    <xf numFmtId="3" fontId="14" fillId="0" borderId="1" xfId="23" applyNumberFormat="1" applyFont="1" applyFill="1" applyBorder="1" applyAlignment="1">
      <alignment horizontal="right" vertical="center" wrapText="1"/>
    </xf>
    <xf numFmtId="196" fontId="14" fillId="3" borderId="1" xfId="23" applyNumberFormat="1" applyFont="1" applyFill="1" applyBorder="1" applyAlignment="1" applyProtection="1">
      <alignment horizontal="right" vertical="center" wrapText="1"/>
    </xf>
    <xf numFmtId="49" fontId="27" fillId="0" borderId="1" xfId="760" applyNumberFormat="1" applyFont="1" applyFill="1" applyBorder="1" applyAlignment="1" applyProtection="1">
      <alignment horizontal="distributed" vertical="center"/>
    </xf>
    <xf numFmtId="49" fontId="27" fillId="0" borderId="1" xfId="760" applyNumberFormat="1" applyFont="1" applyFill="1" applyBorder="1" applyAlignment="1" applyProtection="1">
      <alignment horizontal="left" vertical="center" wrapText="1"/>
    </xf>
    <xf numFmtId="49" fontId="27" fillId="0" borderId="1" xfId="760" applyNumberFormat="1" applyFont="1" applyFill="1" applyBorder="1" applyAlignment="1" applyProtection="1">
      <alignment horizontal="left" vertical="center"/>
    </xf>
    <xf numFmtId="0" fontId="8" fillId="0" borderId="0" xfId="547" applyFill="1" applyAlignment="1"/>
    <xf numFmtId="0" fontId="8" fillId="0" borderId="0" xfId="783" applyAlignment="1"/>
    <xf numFmtId="0" fontId="8" fillId="0" borderId="0" xfId="547" applyAlignment="1"/>
    <xf numFmtId="0" fontId="28" fillId="0" borderId="0" xfId="547" applyNumberFormat="1" applyFont="1" applyFill="1" applyAlignment="1" applyProtection="1">
      <alignment horizontal="center" vertical="center" wrapText="1"/>
    </xf>
    <xf numFmtId="0" fontId="14" fillId="0" borderId="0" xfId="547" applyFont="1" applyFill="1" applyAlignment="1" applyProtection="1">
      <alignment horizontal="left" vertical="center"/>
    </xf>
    <xf numFmtId="192" fontId="14" fillId="0" borderId="0" xfId="547" applyNumberFormat="1" applyFont="1" applyFill="1" applyAlignment="1" applyProtection="1">
      <alignment horizontal="right"/>
    </xf>
    <xf numFmtId="0" fontId="31" fillId="0" borderId="0" xfId="547" applyFont="1" applyFill="1" applyAlignment="1">
      <alignment vertical="center"/>
    </xf>
    <xf numFmtId="0" fontId="14" fillId="0" borderId="0" xfId="547" applyFont="1" applyFill="1" applyAlignment="1">
      <alignment horizontal="right" vertical="center"/>
    </xf>
    <xf numFmtId="0" fontId="27" fillId="0" borderId="1" xfId="547" applyNumberFormat="1" applyFont="1" applyFill="1" applyBorder="1" applyAlignment="1" applyProtection="1">
      <alignment horizontal="center" vertical="center"/>
    </xf>
    <xf numFmtId="49" fontId="27" fillId="0" borderId="1" xfId="345" applyNumberFormat="1" applyFont="1" applyFill="1" applyBorder="1" applyAlignment="1" applyProtection="1">
      <alignment vertical="center"/>
    </xf>
    <xf numFmtId="196" fontId="27" fillId="0" borderId="1" xfId="954" applyNumberFormat="1" applyFont="1" applyBorder="1" applyAlignment="1">
      <alignment horizontal="right" vertical="center" wrapText="1"/>
    </xf>
    <xf numFmtId="196" fontId="27" fillId="0" borderId="1" xfId="723" applyNumberFormat="1" applyFont="1" applyBorder="1" applyAlignment="1">
      <alignment horizontal="right" vertical="center" wrapText="1"/>
    </xf>
    <xf numFmtId="49" fontId="14" fillId="0" borderId="1" xfId="345" applyNumberFormat="1" applyFont="1" applyFill="1" applyBorder="1" applyAlignment="1" applyProtection="1">
      <alignment vertical="center"/>
    </xf>
    <xf numFmtId="196" fontId="14" fillId="0" borderId="1" xfId="954" applyNumberFormat="1" applyFont="1" applyBorder="1" applyAlignment="1">
      <alignment horizontal="right" vertical="center" wrapText="1"/>
    </xf>
    <xf numFmtId="196" fontId="14" fillId="0" borderId="1" xfId="723" applyNumberFormat="1" applyFont="1" applyBorder="1" applyAlignment="1">
      <alignment horizontal="right" vertical="center" wrapText="1"/>
    </xf>
    <xf numFmtId="179" fontId="14" fillId="0" borderId="1" xfId="834" applyNumberFormat="1" applyFont="1" applyFill="1" applyBorder="1" applyAlignment="1">
      <alignment horizontal="right" vertical="center" wrapText="1"/>
    </xf>
    <xf numFmtId="49" fontId="27" fillId="0" borderId="1" xfId="345" applyNumberFormat="1" applyFont="1" applyFill="1" applyBorder="1" applyAlignment="1" applyProtection="1">
      <alignment vertical="center" wrapText="1"/>
    </xf>
    <xf numFmtId="196" fontId="27" fillId="0" borderId="1" xfId="723" applyNumberFormat="1" applyFont="1" applyFill="1" applyBorder="1" applyAlignment="1">
      <alignment horizontal="right" vertical="center" wrapText="1"/>
    </xf>
    <xf numFmtId="179" fontId="27" fillId="0" borderId="1" xfId="834" applyNumberFormat="1" applyFont="1" applyFill="1" applyBorder="1" applyAlignment="1">
      <alignment horizontal="right" vertical="center" wrapText="1"/>
    </xf>
    <xf numFmtId="196" fontId="14" fillId="0" borderId="1" xfId="723" applyNumberFormat="1" applyFont="1" applyFill="1" applyBorder="1" applyAlignment="1">
      <alignment horizontal="right" vertical="center" wrapText="1"/>
    </xf>
    <xf numFmtId="186" fontId="8" fillId="0" borderId="1" xfId="0" applyNumberFormat="1" applyFont="1" applyFill="1" applyBorder="1" applyAlignment="1">
      <alignment horizontal="right" vertical="center"/>
    </xf>
    <xf numFmtId="179" fontId="14" fillId="0" borderId="1" xfId="0" applyNumberFormat="1" applyFont="1" applyBorder="1" applyAlignment="1">
      <alignment horizontal="right" vertical="center" wrapText="1"/>
    </xf>
    <xf numFmtId="196" fontId="27" fillId="0" borderId="1" xfId="954" applyNumberFormat="1" applyFont="1" applyFill="1" applyBorder="1" applyAlignment="1">
      <alignment horizontal="right" vertical="center" wrapText="1"/>
    </xf>
    <xf numFmtId="0" fontId="32" fillId="0" borderId="0" xfId="0" applyFont="1">
      <alignment vertical="center"/>
    </xf>
    <xf numFmtId="196" fontId="8" fillId="0" borderId="0" xfId="547" applyNumberFormat="1" applyAlignment="1"/>
    <xf numFmtId="0" fontId="8" fillId="0" borderId="0" xfId="783" applyFill="1" applyAlignment="1"/>
    <xf numFmtId="0" fontId="28" fillId="0" borderId="0" xfId="783" applyNumberFormat="1" applyFont="1" applyFill="1" applyAlignment="1" applyProtection="1">
      <alignment horizontal="center" vertical="center" wrapText="1"/>
    </xf>
    <xf numFmtId="0" fontId="12" fillId="0" borderId="0" xfId="561" applyFont="1" applyAlignment="1" applyProtection="1">
      <alignment horizontal="left" vertical="center"/>
    </xf>
    <xf numFmtId="0" fontId="29" fillId="0" borderId="0" xfId="561" applyFont="1" applyAlignment="1"/>
    <xf numFmtId="183" fontId="29" fillId="0" borderId="0" xfId="561" applyNumberFormat="1" applyFont="1" applyAlignment="1"/>
    <xf numFmtId="191" fontId="30" fillId="0" borderId="0" xfId="561" applyNumberFormat="1" applyFont="1" applyFill="1" applyBorder="1" applyAlignment="1" applyProtection="1">
      <alignment horizontal="right" vertical="center"/>
    </xf>
    <xf numFmtId="49" fontId="27" fillId="0" borderId="1" xfId="802" applyNumberFormat="1" applyFont="1" applyFill="1" applyBorder="1" applyAlignment="1" applyProtection="1">
      <alignment horizontal="left" vertical="center" wrapText="1"/>
    </xf>
    <xf numFmtId="196" fontId="8" fillId="0" borderId="0" xfId="783" applyNumberFormat="1" applyAlignment="1"/>
    <xf numFmtId="0" fontId="8" fillId="0" borderId="0" xfId="783" applyAlignment="1">
      <alignment vertical="center"/>
    </xf>
    <xf numFmtId="0" fontId="14" fillId="0" borderId="0" xfId="783" applyFont="1" applyFill="1" applyAlignment="1" applyProtection="1">
      <alignment horizontal="left" vertical="center"/>
    </xf>
    <xf numFmtId="4" fontId="14" fillId="0" borderId="0" xfId="783" applyNumberFormat="1" applyFont="1" applyFill="1" applyAlignment="1" applyProtection="1">
      <alignment horizontal="right" vertical="center"/>
    </xf>
    <xf numFmtId="183" fontId="31" fillId="0" borderId="0" xfId="783" applyNumberFormat="1" applyFont="1" applyFill="1" applyAlignment="1">
      <alignment vertical="center"/>
    </xf>
    <xf numFmtId="0" fontId="14" fillId="0" borderId="0" xfId="783" applyFont="1" applyFill="1" applyAlignment="1">
      <alignment horizontal="right" vertical="center"/>
    </xf>
    <xf numFmtId="0" fontId="27" fillId="0" borderId="1" xfId="779" applyNumberFormat="1" applyFont="1" applyFill="1" applyBorder="1" applyAlignment="1" applyProtection="1">
      <alignment horizontal="center" vertical="center"/>
    </xf>
    <xf numFmtId="49" fontId="27" fillId="0" borderId="1" xfId="784" applyNumberFormat="1" applyFont="1" applyFill="1" applyBorder="1" applyAlignment="1" applyProtection="1">
      <alignment vertical="center"/>
    </xf>
    <xf numFmtId="49" fontId="14" fillId="0" borderId="1" xfId="784" applyNumberFormat="1" applyFont="1" applyFill="1" applyBorder="1" applyAlignment="1" applyProtection="1">
      <alignment vertical="center"/>
    </xf>
    <xf numFmtId="196" fontId="14" fillId="3" borderId="1" xfId="723" applyNumberFormat="1" applyFont="1" applyFill="1" applyBorder="1" applyAlignment="1">
      <alignment horizontal="right" vertical="center" wrapText="1"/>
    </xf>
    <xf numFmtId="49" fontId="27" fillId="0" borderId="1" xfId="760" applyNumberFormat="1" applyFont="1" applyFill="1" applyBorder="1" applyAlignment="1" applyProtection="1">
      <alignment vertical="center"/>
    </xf>
    <xf numFmtId="0" fontId="8" fillId="0" borderId="0" xfId="1014">
      <alignment vertical="center"/>
    </xf>
    <xf numFmtId="0" fontId="6" fillId="0" borderId="0" xfId="1014" applyFont="1" applyAlignment="1">
      <alignment horizontal="center" vertical="center" wrapText="1"/>
    </xf>
    <xf numFmtId="0" fontId="8" fillId="0" borderId="0" xfId="513" applyFill="1" applyAlignment="1"/>
    <xf numFmtId="0" fontId="8" fillId="0" borderId="0" xfId="1014" applyFill="1">
      <alignment vertical="center"/>
    </xf>
    <xf numFmtId="0" fontId="1" fillId="0" borderId="0" xfId="0" applyFont="1" applyFill="1" applyAlignment="1">
      <alignment vertical="center"/>
    </xf>
    <xf numFmtId="0" fontId="33" fillId="0" borderId="0" xfId="835" applyFont="1" applyAlignment="1">
      <alignment horizontal="center" vertical="center" shrinkToFit="1"/>
    </xf>
    <xf numFmtId="0" fontId="34" fillId="0" borderId="0" xfId="835" applyFont="1" applyAlignment="1">
      <alignment horizontal="center" vertical="center" shrinkToFit="1"/>
    </xf>
    <xf numFmtId="0" fontId="12" fillId="0" borderId="0" xfId="835" applyFont="1" applyBorder="1" applyAlignment="1">
      <alignment horizontal="left" vertical="center" wrapText="1"/>
    </xf>
    <xf numFmtId="0" fontId="12" fillId="0" borderId="0" xfId="0" applyFont="1" applyFill="1" applyAlignment="1">
      <alignment horizontal="right"/>
    </xf>
    <xf numFmtId="0" fontId="27" fillId="0" borderId="1" xfId="1017" applyFont="1" applyBorder="1" applyAlignment="1">
      <alignment horizontal="center" vertical="center"/>
    </xf>
    <xf numFmtId="49" fontId="27" fillId="0" borderId="1" xfId="0" applyNumberFormat="1" applyFont="1" applyFill="1" applyBorder="1" applyAlignment="1" applyProtection="1">
      <alignment vertical="center" wrapText="1"/>
    </xf>
    <xf numFmtId="196" fontId="14" fillId="0" borderId="1" xfId="23" applyNumberFormat="1" applyFont="1" applyBorder="1" applyAlignment="1">
      <alignment horizontal="right" vertical="center" wrapText="1"/>
    </xf>
    <xf numFmtId="0" fontId="14" fillId="0" borderId="1" xfId="513"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35" fillId="0" borderId="1" xfId="1014" applyFont="1" applyFill="1" applyBorder="1">
      <alignment vertical="center"/>
    </xf>
    <xf numFmtId="41" fontId="8" fillId="0" borderId="0" xfId="513" applyNumberFormat="1" applyFill="1" applyAlignment="1"/>
    <xf numFmtId="0" fontId="36" fillId="0" borderId="0" xfId="835" applyFont="1" applyAlignment="1">
      <alignment horizontal="center" vertical="center" shrinkToFit="1"/>
    </xf>
    <xf numFmtId="0" fontId="37" fillId="0" borderId="0" xfId="835" applyFont="1" applyAlignment="1">
      <alignment horizontal="center" vertical="center" shrinkToFit="1"/>
    </xf>
    <xf numFmtId="0" fontId="34" fillId="0" borderId="0" xfId="834" applyFont="1" applyAlignment="1">
      <alignment horizontal="center" vertical="center" shrinkToFit="1"/>
    </xf>
    <xf numFmtId="0" fontId="12" fillId="0" borderId="0" xfId="834" applyFont="1" applyAlignment="1">
      <alignment horizontal="left" vertical="center" wrapText="1"/>
    </xf>
    <xf numFmtId="0" fontId="12" fillId="0" borderId="0" xfId="834" applyFont="1" applyFill="1" applyAlignment="1">
      <alignment horizontal="left" vertical="center" wrapText="1"/>
    </xf>
    <xf numFmtId="180" fontId="14" fillId="0" borderId="0" xfId="1015" applyNumberFormat="1" applyFont="1" applyBorder="1" applyAlignment="1">
      <alignment horizontal="right" vertical="center"/>
    </xf>
    <xf numFmtId="0" fontId="27" fillId="0" borderId="1" xfId="1015" applyFont="1" applyBorder="1" applyAlignment="1">
      <alignment horizontal="center" vertical="center"/>
    </xf>
    <xf numFmtId="196" fontId="27" fillId="0" borderId="1" xfId="1014" applyNumberFormat="1" applyFont="1" applyFill="1" applyBorder="1" applyAlignment="1">
      <alignment horizontal="right" vertical="center" wrapText="1"/>
    </xf>
    <xf numFmtId="196" fontId="14" fillId="0" borderId="1" xfId="1014" applyNumberFormat="1" applyFont="1" applyFill="1" applyBorder="1" applyAlignment="1">
      <alignment horizontal="right" vertical="center" wrapText="1"/>
    </xf>
    <xf numFmtId="179" fontId="14" fillId="0" borderId="1" xfId="1014" applyNumberFormat="1" applyFont="1" applyBorder="1" applyAlignment="1">
      <alignment horizontal="right" vertical="center" wrapText="1"/>
    </xf>
    <xf numFmtId="179" fontId="27" fillId="0" borderId="1" xfId="1014" applyNumberFormat="1" applyFont="1" applyBorder="1" applyAlignment="1">
      <alignment horizontal="right" vertical="center" wrapText="1"/>
    </xf>
    <xf numFmtId="49" fontId="14" fillId="0" borderId="1" xfId="0" applyNumberFormat="1" applyFont="1" applyFill="1" applyBorder="1" applyAlignment="1" applyProtection="1">
      <alignment vertical="center" wrapText="1"/>
    </xf>
    <xf numFmtId="0" fontId="27" fillId="3" borderId="1" xfId="1014" applyFont="1" applyFill="1" applyBorder="1" applyAlignment="1">
      <alignment horizontal="distributed" vertical="center" wrapText="1"/>
    </xf>
    <xf numFmtId="0" fontId="27" fillId="0" borderId="1" xfId="513" applyNumberFormat="1" applyFont="1" applyFill="1" applyBorder="1" applyAlignment="1">
      <alignment horizontal="left" vertical="center" wrapText="1"/>
    </xf>
    <xf numFmtId="0" fontId="14" fillId="0" borderId="1" xfId="513" applyNumberFormat="1" applyFont="1" applyFill="1" applyBorder="1" applyAlignment="1">
      <alignment horizontal="left" vertical="center" wrapText="1" indent="1"/>
    </xf>
    <xf numFmtId="196" fontId="12" fillId="0" borderId="1" xfId="0" applyNumberFormat="1" applyFont="1" applyFill="1" applyBorder="1" applyAlignment="1">
      <alignment horizontal="right" vertical="center" wrapText="1"/>
    </xf>
    <xf numFmtId="0" fontId="27" fillId="3" borderId="1" xfId="1014" applyFont="1" applyFill="1" applyBorder="1" applyAlignment="1">
      <alignment horizontal="left" vertical="center" wrapText="1"/>
    </xf>
    <xf numFmtId="196" fontId="11" fillId="0" borderId="1" xfId="0" applyNumberFormat="1" applyFont="1" applyFill="1" applyBorder="1" applyAlignment="1">
      <alignment horizontal="right" vertical="center" wrapText="1"/>
    </xf>
    <xf numFmtId="41" fontId="0" fillId="0" borderId="0" xfId="0" applyNumberFormat="1" applyAlignment="1"/>
    <xf numFmtId="196" fontId="0" fillId="0" borderId="0" xfId="0" applyNumberFormat="1" applyAlignment="1"/>
    <xf numFmtId="0" fontId="8" fillId="0" borderId="0" xfId="513" applyAlignment="1"/>
    <xf numFmtId="0" fontId="38" fillId="2" borderId="0" xfId="513" applyFont="1" applyFill="1" applyAlignment="1"/>
    <xf numFmtId="0" fontId="37" fillId="2" borderId="0" xfId="834" applyFont="1" applyFill="1" applyAlignment="1">
      <alignment horizontal="center" vertical="center" shrinkToFit="1"/>
    </xf>
    <xf numFmtId="0" fontId="39" fillId="2" borderId="0" xfId="834" applyFont="1" applyFill="1" applyAlignment="1">
      <alignment horizontal="left" vertical="center" wrapText="1"/>
    </xf>
    <xf numFmtId="0" fontId="14" fillId="0" borderId="0" xfId="513" applyFont="1" applyAlignment="1">
      <alignment horizontal="right" vertical="center"/>
    </xf>
    <xf numFmtId="0" fontId="27" fillId="0" borderId="1" xfId="513" applyFont="1" applyFill="1" applyBorder="1" applyAlignment="1">
      <alignment horizontal="center" vertical="center" wrapText="1"/>
    </xf>
    <xf numFmtId="180" fontId="27" fillId="2" borderId="1" xfId="1014" applyNumberFormat="1" applyFont="1" applyFill="1" applyBorder="1" applyAlignment="1">
      <alignment horizontal="center" vertical="center" wrapText="1"/>
    </xf>
    <xf numFmtId="196" fontId="40" fillId="2" borderId="1" xfId="23" applyNumberFormat="1" applyFont="1" applyFill="1" applyBorder="1" applyAlignment="1">
      <alignment horizontal="right" vertical="center" wrapText="1"/>
    </xf>
    <xf numFmtId="179" fontId="27" fillId="0" borderId="1" xfId="32" applyNumberFormat="1" applyFont="1" applyFill="1" applyBorder="1" applyAlignment="1">
      <alignment horizontal="right" vertical="center" wrapText="1"/>
    </xf>
    <xf numFmtId="49" fontId="14" fillId="2" borderId="1" xfId="0" applyNumberFormat="1" applyFont="1" applyFill="1" applyBorder="1" applyAlignment="1" applyProtection="1">
      <alignment vertical="center" wrapText="1"/>
    </xf>
    <xf numFmtId="0" fontId="30" fillId="2" borderId="1" xfId="0" applyFont="1" applyFill="1" applyBorder="1" applyAlignment="1" applyProtection="1">
      <alignment horizontal="right" vertical="center"/>
      <protection locked="0"/>
    </xf>
    <xf numFmtId="179" fontId="11" fillId="0" borderId="1" xfId="834" applyNumberFormat="1" applyFont="1" applyFill="1" applyBorder="1" applyAlignment="1">
      <alignment horizontal="right" vertical="center" wrapText="1"/>
    </xf>
    <xf numFmtId="179" fontId="12" fillId="0" borderId="1" xfId="0" applyNumberFormat="1" applyFont="1" applyBorder="1" applyAlignment="1">
      <alignment horizontal="right" vertical="center" wrapText="1"/>
    </xf>
    <xf numFmtId="0" fontId="30" fillId="2" borderId="1" xfId="0" applyNumberFormat="1" applyFont="1" applyFill="1" applyBorder="1" applyAlignment="1" applyProtection="1">
      <alignment horizontal="right" vertical="center"/>
    </xf>
    <xf numFmtId="179" fontId="12" fillId="0" borderId="1" xfId="834" applyNumberFormat="1" applyFont="1" applyFill="1" applyBorder="1" applyAlignment="1">
      <alignment horizontal="right" vertical="center" wrapText="1"/>
    </xf>
    <xf numFmtId="3" fontId="30" fillId="2" borderId="1" xfId="0" applyNumberFormat="1" applyFont="1" applyFill="1" applyBorder="1" applyAlignment="1" applyProtection="1">
      <alignment horizontal="right" vertical="center" wrapText="1"/>
      <protection locked="0"/>
    </xf>
    <xf numFmtId="4" fontId="41" fillId="2" borderId="1" xfId="493" applyNumberFormat="1" applyFont="1" applyFill="1" applyBorder="1" applyAlignment="1" applyProtection="1">
      <alignment horizontal="right" vertical="center"/>
    </xf>
    <xf numFmtId="4" fontId="42" fillId="2" borderId="1" xfId="493" applyNumberFormat="1" applyFont="1" applyFill="1" applyBorder="1" applyAlignment="1" applyProtection="1">
      <alignment horizontal="right" vertical="center"/>
    </xf>
    <xf numFmtId="196" fontId="27" fillId="0" borderId="1" xfId="834" applyNumberFormat="1" applyFont="1" applyFill="1" applyBorder="1" applyAlignment="1">
      <alignment horizontal="right" vertical="center" wrapText="1"/>
    </xf>
    <xf numFmtId="196" fontId="27" fillId="2" borderId="1" xfId="834" applyNumberFormat="1" applyFont="1" applyFill="1" applyBorder="1" applyAlignment="1">
      <alignment horizontal="right" vertical="center" wrapText="1"/>
    </xf>
    <xf numFmtId="196" fontId="14" fillId="0" borderId="1" xfId="834" applyNumberFormat="1" applyFont="1" applyFill="1" applyBorder="1" applyAlignment="1">
      <alignment horizontal="right" vertical="center" wrapText="1"/>
    </xf>
    <xf numFmtId="196" fontId="14" fillId="2" borderId="1" xfId="834" applyNumberFormat="1" applyFont="1" applyFill="1" applyBorder="1" applyAlignment="1">
      <alignment horizontal="right" vertical="center" wrapText="1"/>
    </xf>
    <xf numFmtId="196" fontId="27" fillId="2" borderId="1" xfId="1014" applyNumberFormat="1" applyFont="1" applyFill="1" applyBorder="1" applyAlignment="1">
      <alignment horizontal="right" vertical="center" wrapText="1"/>
    </xf>
    <xf numFmtId="196" fontId="14" fillId="2" borderId="1" xfId="1014" applyNumberFormat="1" applyFont="1" applyFill="1" applyBorder="1" applyAlignment="1">
      <alignment horizontal="right" vertical="center" wrapText="1"/>
    </xf>
    <xf numFmtId="196" fontId="14" fillId="2" borderId="1" xfId="1214" applyNumberFormat="1" applyFont="1" applyFill="1" applyBorder="1" applyAlignment="1">
      <alignment horizontal="right" vertical="center" wrapText="1"/>
    </xf>
    <xf numFmtId="196" fontId="27" fillId="2" borderId="1" xfId="1214" applyNumberFormat="1" applyFont="1" applyFill="1" applyBorder="1" applyAlignment="1">
      <alignment horizontal="right" vertical="center" wrapText="1"/>
    </xf>
    <xf numFmtId="179" fontId="11" fillId="0" borderId="1" xfId="0" applyNumberFormat="1" applyFont="1" applyBorder="1" applyAlignment="1">
      <alignment horizontal="right" vertical="center" wrapText="1"/>
    </xf>
    <xf numFmtId="0" fontId="11" fillId="0" borderId="1" xfId="0" applyFont="1" applyBorder="1" applyAlignment="1">
      <alignment horizontal="distributed" vertical="center" wrapText="1"/>
    </xf>
    <xf numFmtId="196" fontId="27" fillId="2" borderId="1" xfId="23" applyNumberFormat="1" applyFont="1" applyFill="1" applyBorder="1" applyAlignment="1">
      <alignment horizontal="right" vertical="center" wrapText="1"/>
    </xf>
    <xf numFmtId="49" fontId="27" fillId="0" borderId="1" xfId="0" applyNumberFormat="1" applyFont="1" applyFill="1" applyBorder="1" applyAlignment="1" applyProtection="1">
      <alignment horizontal="center" vertical="center" wrapText="1"/>
    </xf>
    <xf numFmtId="49" fontId="27" fillId="0" borderId="1" xfId="0" applyNumberFormat="1" applyFont="1" applyFill="1" applyBorder="1" applyAlignment="1" applyProtection="1">
      <alignment horizontal="left" vertical="center" wrapText="1"/>
    </xf>
    <xf numFmtId="196" fontId="27" fillId="0" borderId="1" xfId="0" applyNumberFormat="1" applyFont="1" applyFill="1" applyBorder="1" applyAlignment="1">
      <alignment horizontal="right" vertical="center" wrapText="1"/>
    </xf>
    <xf numFmtId="196" fontId="8" fillId="0" borderId="0" xfId="513" applyNumberFormat="1" applyAlignment="1"/>
    <xf numFmtId="41" fontId="8" fillId="0" borderId="0" xfId="513" applyNumberFormat="1" applyAlignment="1"/>
    <xf numFmtId="0" fontId="14" fillId="0" borderId="0" xfId="513" applyFont="1" applyAlignment="1"/>
    <xf numFmtId="0" fontId="34" fillId="3" borderId="0" xfId="834" applyFont="1" applyFill="1" applyAlignment="1">
      <alignment horizontal="center" vertical="center" shrinkToFit="1"/>
    </xf>
    <xf numFmtId="0" fontId="12" fillId="3" borderId="0" xfId="834" applyFont="1" applyFill="1" applyAlignment="1">
      <alignment horizontal="left" vertical="center" wrapText="1"/>
    </xf>
    <xf numFmtId="0" fontId="14" fillId="3" borderId="0" xfId="513" applyFont="1" applyFill="1" applyAlignment="1">
      <alignment horizontal="right" vertical="center"/>
    </xf>
    <xf numFmtId="0" fontId="27" fillId="3" borderId="1" xfId="1015" applyFont="1" applyFill="1" applyBorder="1" applyAlignment="1">
      <alignment horizontal="distributed" vertical="center" wrapText="1" indent="3"/>
    </xf>
    <xf numFmtId="41" fontId="11" fillId="0" borderId="1" xfId="0" applyNumberFormat="1" applyFont="1" applyBorder="1" applyAlignment="1">
      <alignment horizontal="right" vertical="center" wrapText="1"/>
    </xf>
    <xf numFmtId="41" fontId="14" fillId="0" borderId="1" xfId="1014" applyNumberFormat="1" applyFont="1" applyBorder="1" applyAlignment="1">
      <alignment horizontal="right" vertical="center" wrapText="1"/>
    </xf>
    <xf numFmtId="41" fontId="27" fillId="0" borderId="1" xfId="1014" applyNumberFormat="1" applyFont="1" applyBorder="1" applyAlignment="1">
      <alignment horizontal="right" vertical="center" wrapText="1"/>
    </xf>
    <xf numFmtId="0" fontId="14" fillId="0" borderId="1" xfId="739" applyNumberFormat="1" applyFont="1" applyFill="1" applyBorder="1" applyAlignment="1">
      <alignment horizontal="left" vertical="center" wrapText="1"/>
    </xf>
    <xf numFmtId="0" fontId="27" fillId="0" borderId="1" xfId="1015" applyFont="1" applyFill="1" applyBorder="1" applyAlignment="1">
      <alignment horizontal="left" vertical="center" wrapText="1"/>
    </xf>
    <xf numFmtId="0" fontId="14" fillId="0" borderId="1" xfId="739" applyNumberFormat="1" applyFont="1" applyFill="1" applyBorder="1" applyAlignment="1">
      <alignment horizontal="left" vertical="center" wrapText="1" indent="2"/>
    </xf>
    <xf numFmtId="0" fontId="14" fillId="0" borderId="1" xfId="739" applyNumberFormat="1" applyFont="1" applyFill="1" applyBorder="1" applyAlignment="1">
      <alignment horizontal="left" vertical="center" wrapText="1" indent="1"/>
    </xf>
    <xf numFmtId="41" fontId="14" fillId="0" borderId="1" xfId="1014" applyNumberFormat="1" applyFont="1" applyFill="1" applyBorder="1" applyAlignment="1">
      <alignment horizontal="right" vertical="center" wrapText="1"/>
    </xf>
    <xf numFmtId="0" fontId="27" fillId="0" borderId="1" xfId="739" applyNumberFormat="1" applyFont="1" applyFill="1" applyBorder="1" applyAlignment="1">
      <alignment horizontal="left" vertical="center" wrapText="1"/>
    </xf>
    <xf numFmtId="41" fontId="27" fillId="0" borderId="1" xfId="1014" applyNumberFormat="1" applyFont="1" applyFill="1" applyBorder="1" applyAlignment="1">
      <alignment horizontal="right" vertical="center" wrapText="1"/>
    </xf>
    <xf numFmtId="41" fontId="27" fillId="3" borderId="1" xfId="1014" applyNumberFormat="1" applyFont="1" applyFill="1" applyBorder="1" applyAlignment="1">
      <alignment horizontal="right" vertical="center" wrapText="1"/>
    </xf>
    <xf numFmtId="0" fontId="34" fillId="0" borderId="0" xfId="834" applyFont="1" applyFill="1" applyAlignment="1">
      <alignment horizontal="center" vertical="center" shrinkToFit="1"/>
    </xf>
    <xf numFmtId="191" fontId="14" fillId="0" borderId="0" xfId="746" applyNumberFormat="1" applyFont="1" applyFill="1" applyBorder="1" applyAlignment="1" applyProtection="1">
      <alignment horizontal="left" vertical="center"/>
    </xf>
    <xf numFmtId="0" fontId="14" fillId="0" borderId="0" xfId="513" applyFont="1" applyFill="1" applyBorder="1" applyAlignment="1">
      <alignment vertical="center"/>
    </xf>
    <xf numFmtId="0" fontId="14" fillId="0" borderId="0" xfId="513" applyFont="1" applyFill="1" applyAlignment="1">
      <alignment vertical="center"/>
    </xf>
    <xf numFmtId="191" fontId="29" fillId="0" borderId="0" xfId="746" applyNumberFormat="1" applyFont="1" applyFill="1" applyBorder="1" applyAlignment="1" applyProtection="1">
      <alignment horizontal="right" vertical="center"/>
    </xf>
    <xf numFmtId="41" fontId="27" fillId="0" borderId="1" xfId="1214" applyNumberFormat="1" applyFont="1" applyFill="1" applyBorder="1" applyAlignment="1">
      <alignment horizontal="right" vertical="center" wrapText="1"/>
    </xf>
    <xf numFmtId="41" fontId="14" fillId="0" borderId="1" xfId="1214" applyNumberFormat="1" applyFont="1" applyFill="1" applyBorder="1" applyAlignment="1">
      <alignment horizontal="right" vertical="center" wrapText="1"/>
    </xf>
    <xf numFmtId="41" fontId="43" fillId="0" borderId="1" xfId="0" applyNumberFormat="1" applyFont="1" applyFill="1" applyBorder="1" applyAlignment="1">
      <alignment horizontal="right" vertical="center" wrapText="1"/>
    </xf>
    <xf numFmtId="179" fontId="14" fillId="0" borderId="1" xfId="32" applyNumberFormat="1" applyFont="1" applyFill="1" applyBorder="1" applyAlignment="1">
      <alignment horizontal="right" vertical="center" wrapText="1"/>
    </xf>
    <xf numFmtId="41" fontId="30" fillId="0" borderId="1" xfId="0" applyNumberFormat="1" applyFont="1" applyFill="1" applyBorder="1" applyAlignment="1">
      <alignment horizontal="right" vertical="center" wrapText="1"/>
    </xf>
    <xf numFmtId="41" fontId="14"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14" fillId="0" borderId="1" xfId="834" applyNumberFormat="1" applyFont="1" applyFill="1" applyBorder="1" applyAlignment="1">
      <alignment horizontal="right" vertical="center" wrapText="1"/>
    </xf>
    <xf numFmtId="41" fontId="27" fillId="0" borderId="1" xfId="0" applyNumberFormat="1" applyFont="1" applyFill="1" applyBorder="1" applyAlignment="1" applyProtection="1">
      <alignment horizontal="right" vertical="center" wrapText="1"/>
    </xf>
    <xf numFmtId="41" fontId="27" fillId="0" borderId="1" xfId="834" applyNumberFormat="1" applyFont="1" applyFill="1" applyBorder="1" applyAlignment="1">
      <alignment horizontal="right" vertical="center" wrapText="1"/>
    </xf>
    <xf numFmtId="49" fontId="14" fillId="0" borderId="1" xfId="0" applyNumberFormat="1" applyFont="1" applyFill="1" applyBorder="1" applyAlignment="1" applyProtection="1">
      <alignment horizontal="center" vertical="center" wrapText="1"/>
    </xf>
    <xf numFmtId="0" fontId="44" fillId="0" borderId="0" xfId="0" applyFont="1" applyAlignment="1"/>
    <xf numFmtId="0" fontId="0" fillId="0" borderId="0" xfId="0" applyFill="1" applyAlignment="1"/>
    <xf numFmtId="0" fontId="45" fillId="0" borderId="0" xfId="760" applyFont="1" applyFill="1" applyAlignment="1">
      <alignment horizontal="center" vertical="center"/>
    </xf>
    <xf numFmtId="0" fontId="12" fillId="0" borderId="0" xfId="760" applyFont="1" applyFill="1" applyAlignment="1">
      <alignment horizontal="left" vertical="center"/>
    </xf>
    <xf numFmtId="0" fontId="12" fillId="0" borderId="0" xfId="0" applyFont="1" applyFill="1" applyAlignment="1">
      <alignment vertical="center"/>
    </xf>
    <xf numFmtId="0" fontId="12" fillId="0" borderId="0" xfId="760" applyFont="1" applyFill="1" applyAlignment="1">
      <alignment horizontal="right" vertical="center"/>
    </xf>
    <xf numFmtId="180" fontId="27" fillId="0" borderId="1" xfId="1014"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96" fontId="14" fillId="0" borderId="1" xfId="0" applyNumberFormat="1" applyFont="1" applyFill="1" applyBorder="1" applyAlignment="1">
      <alignment vertical="center" wrapText="1"/>
    </xf>
    <xf numFmtId="179" fontId="14" fillId="0" borderId="1" xfId="32" applyNumberFormat="1" applyFont="1" applyFill="1" applyBorder="1" applyAlignment="1">
      <alignment vertical="center" wrapText="1"/>
    </xf>
    <xf numFmtId="0" fontId="12"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196" fontId="27" fillId="0" borderId="1" xfId="0" applyNumberFormat="1" applyFont="1" applyFill="1" applyBorder="1" applyAlignment="1">
      <alignment vertical="center" wrapText="1"/>
    </xf>
    <xf numFmtId="0" fontId="46" fillId="0" borderId="0" xfId="1014" applyFont="1" applyProtection="1">
      <alignment vertical="center"/>
    </xf>
    <xf numFmtId="0" fontId="35" fillId="0" borderId="0" xfId="1014" applyFont="1" applyAlignment="1" applyProtection="1">
      <alignment horizontal="center" vertical="center"/>
    </xf>
    <xf numFmtId="0" fontId="35" fillId="0" borderId="0" xfId="1014" applyFont="1" applyProtection="1">
      <alignment vertical="center"/>
    </xf>
    <xf numFmtId="0" fontId="8" fillId="0" borderId="0" xfId="1014" applyProtection="1">
      <alignment vertical="center"/>
    </xf>
    <xf numFmtId="0" fontId="8" fillId="3" borderId="0" xfId="1014" applyFill="1" applyProtection="1">
      <alignment vertical="center"/>
    </xf>
    <xf numFmtId="180" fontId="8" fillId="0" borderId="0" xfId="1014" applyNumberFormat="1" applyProtection="1">
      <alignment vertical="center"/>
    </xf>
    <xf numFmtId="0" fontId="2" fillId="0" borderId="0" xfId="1014" applyFont="1" applyFill="1" applyAlignment="1" applyProtection="1">
      <alignment horizontal="center" vertical="center"/>
    </xf>
    <xf numFmtId="0" fontId="46" fillId="0" borderId="0" xfId="1014" applyFont="1" applyFill="1" applyProtection="1">
      <alignment vertical="center"/>
    </xf>
    <xf numFmtId="0" fontId="14" fillId="0" borderId="0" xfId="1014" applyFont="1" applyFill="1" applyProtection="1">
      <alignment vertical="center"/>
    </xf>
    <xf numFmtId="180" fontId="14" fillId="0" borderId="0" xfId="1014" applyNumberFormat="1" applyFont="1" applyFill="1" applyBorder="1" applyAlignment="1" applyProtection="1">
      <alignment horizontal="right" vertical="center"/>
    </xf>
    <xf numFmtId="180" fontId="27" fillId="0" borderId="5" xfId="1014" applyNumberFormat="1" applyFont="1" applyFill="1" applyBorder="1" applyAlignment="1" applyProtection="1">
      <alignment horizontal="center" vertical="center" wrapText="1"/>
    </xf>
    <xf numFmtId="0" fontId="27" fillId="0" borderId="1" xfId="1014" applyFont="1" applyFill="1" applyBorder="1" applyAlignment="1" applyProtection="1">
      <alignment horizontal="distributed" vertical="center" wrapText="1" indent="3"/>
    </xf>
    <xf numFmtId="0" fontId="11" fillId="2" borderId="6" xfId="0"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xf>
    <xf numFmtId="49" fontId="12" fillId="2" borderId="1" xfId="0" applyNumberFormat="1"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3" fontId="12" fillId="2" borderId="1" xfId="0" applyNumberFormat="1" applyFont="1" applyFill="1" applyBorder="1" applyAlignment="1" applyProtection="1">
      <alignment horizontal="right" vertical="center"/>
      <protection locked="0"/>
    </xf>
    <xf numFmtId="3" fontId="12" fillId="2" borderId="1" xfId="0" applyNumberFormat="1" applyFont="1" applyFill="1" applyBorder="1" applyAlignment="1" applyProtection="1">
      <alignment horizontal="right" vertical="center"/>
    </xf>
    <xf numFmtId="3" fontId="11" fillId="2" borderId="1" xfId="0" applyNumberFormat="1" applyFont="1" applyFill="1" applyBorder="1" applyAlignment="1" applyProtection="1">
      <alignment horizontal="right" vertical="center"/>
      <protection locked="0"/>
    </xf>
    <xf numFmtId="49" fontId="11" fillId="2" borderId="6" xfId="0" applyNumberFormat="1" applyFont="1" applyFill="1" applyBorder="1" applyAlignment="1" applyProtection="1">
      <alignment horizontal="left" vertical="center" wrapText="1"/>
    </xf>
    <xf numFmtId="49" fontId="12" fillId="2" borderId="6" xfId="0" applyNumberFormat="1" applyFont="1" applyFill="1" applyBorder="1" applyAlignment="1" applyProtection="1">
      <alignment horizontal="left" vertical="center" wrapText="1"/>
    </xf>
    <xf numFmtId="49" fontId="47" fillId="2" borderId="6" xfId="0" applyNumberFormat="1" applyFont="1" applyFill="1" applyBorder="1" applyAlignment="1" applyProtection="1">
      <alignment horizontal="distributed" vertical="center"/>
    </xf>
    <xf numFmtId="49" fontId="47" fillId="2" borderId="1" xfId="0" applyNumberFormat="1" applyFont="1" applyFill="1" applyBorder="1" applyAlignment="1" applyProtection="1">
      <alignment horizontal="distributed" vertical="center" wrapText="1"/>
    </xf>
    <xf numFmtId="49" fontId="11" fillId="0" borderId="5" xfId="1000" applyNumberFormat="1" applyFont="1" applyFill="1" applyBorder="1" applyAlignment="1" applyProtection="1">
      <alignment horizontal="left" vertical="center"/>
    </xf>
    <xf numFmtId="0" fontId="27" fillId="0" borderId="1" xfId="1014" applyFont="1" applyFill="1" applyBorder="1" applyAlignment="1" applyProtection="1">
      <alignment horizontal="left" vertical="center" wrapText="1"/>
    </xf>
    <xf numFmtId="3" fontId="27" fillId="0" borderId="1" xfId="0" applyNumberFormat="1" applyFont="1" applyFill="1" applyBorder="1" applyAlignment="1" applyProtection="1">
      <alignment horizontal="right" vertical="center"/>
    </xf>
    <xf numFmtId="0" fontId="27" fillId="3" borderId="1" xfId="1014" applyFont="1" applyFill="1" applyBorder="1" applyAlignment="1" applyProtection="1">
      <alignment horizontal="left" vertical="center" wrapText="1"/>
    </xf>
    <xf numFmtId="49" fontId="12" fillId="0" borderId="5" xfId="1000" applyNumberFormat="1" applyFont="1" applyBorder="1" applyAlignment="1" applyProtection="1">
      <alignment horizontal="left" vertical="center"/>
    </xf>
    <xf numFmtId="0" fontId="14" fillId="3" borderId="1" xfId="1014" applyFont="1" applyFill="1" applyBorder="1" applyAlignment="1" applyProtection="1">
      <alignment horizontal="left" vertical="center" wrapText="1"/>
    </xf>
    <xf numFmtId="3" fontId="14" fillId="3" borderId="1" xfId="0" applyNumberFormat="1" applyFont="1" applyFill="1" applyBorder="1" applyAlignment="1" applyProtection="1">
      <alignment horizontal="right" vertical="center"/>
      <protection locked="0"/>
    </xf>
    <xf numFmtId="49" fontId="12" fillId="0" borderId="5" xfId="1000" applyNumberFormat="1" applyFont="1" applyFill="1" applyBorder="1" applyAlignment="1" applyProtection="1">
      <alignment horizontal="left" vertical="center"/>
    </xf>
    <xf numFmtId="0" fontId="14" fillId="0" borderId="1" xfId="1014" applyFont="1" applyFill="1" applyBorder="1" applyAlignment="1" applyProtection="1">
      <alignment horizontal="left" vertical="center" wrapText="1"/>
    </xf>
    <xf numFmtId="3" fontId="14" fillId="0" borderId="1" xfId="0" applyNumberFormat="1" applyFont="1" applyFill="1" applyBorder="1" applyAlignment="1" applyProtection="1">
      <alignment horizontal="right" vertical="center"/>
      <protection locked="0"/>
    </xf>
    <xf numFmtId="49" fontId="14" fillId="0" borderId="5" xfId="1014" applyNumberFormat="1" applyFont="1" applyFill="1" applyBorder="1" applyAlignment="1" applyProtection="1">
      <alignment horizontal="left" vertical="center"/>
    </xf>
    <xf numFmtId="0" fontId="14" fillId="0" borderId="1" xfId="1013" applyFont="1" applyFill="1" applyBorder="1" applyAlignment="1" applyProtection="1">
      <alignment horizontal="left" vertical="center" wrapText="1"/>
    </xf>
    <xf numFmtId="49" fontId="27" fillId="0" borderId="5" xfId="1014" applyNumberFormat="1" applyFont="1" applyFill="1" applyBorder="1" applyAlignment="1" applyProtection="1">
      <alignment horizontal="left" vertical="center"/>
    </xf>
    <xf numFmtId="0" fontId="27" fillId="0" borderId="1" xfId="1013" applyFont="1" applyFill="1" applyBorder="1" applyAlignment="1" applyProtection="1">
      <alignment horizontal="left" vertical="center" wrapText="1"/>
    </xf>
    <xf numFmtId="0" fontId="8" fillId="0" borderId="5" xfId="1014" applyFill="1" applyBorder="1" applyAlignment="1" applyProtection="1">
      <alignment horizontal="left" vertical="center"/>
    </xf>
    <xf numFmtId="0" fontId="27" fillId="0" borderId="1" xfId="1014" applyFont="1" applyFill="1" applyBorder="1" applyAlignment="1" applyProtection="1">
      <alignment horizontal="distributed" vertical="center" wrapText="1" indent="1"/>
    </xf>
    <xf numFmtId="196" fontId="8" fillId="3" borderId="0" xfId="1014" applyNumberFormat="1" applyFill="1" applyProtection="1">
      <alignment vertical="center"/>
    </xf>
    <xf numFmtId="0" fontId="46" fillId="0" borderId="0" xfId="1014" applyFont="1">
      <alignment vertical="center"/>
    </xf>
    <xf numFmtId="0" fontId="35" fillId="0" borderId="0" xfId="1014" applyFont="1" applyAlignment="1">
      <alignment horizontal="center" vertical="center"/>
    </xf>
    <xf numFmtId="180" fontId="8" fillId="0" borderId="0" xfId="1014" applyNumberFormat="1">
      <alignment vertical="center"/>
    </xf>
    <xf numFmtId="0" fontId="2" fillId="0" borderId="0" xfId="1014" applyFont="1" applyFill="1" applyAlignment="1">
      <alignment horizontal="center" vertical="center"/>
    </xf>
    <xf numFmtId="0" fontId="46" fillId="0" borderId="0" xfId="1014" applyFont="1" applyFill="1">
      <alignment vertical="center"/>
    </xf>
    <xf numFmtId="0" fontId="14" fillId="0" borderId="0" xfId="1014" applyFont="1" applyFill="1">
      <alignment vertical="center"/>
    </xf>
    <xf numFmtId="0" fontId="48" fillId="0" borderId="0" xfId="1014" applyFont="1" applyFill="1">
      <alignment vertical="center"/>
    </xf>
    <xf numFmtId="180" fontId="14" fillId="0" borderId="0" xfId="1014" applyNumberFormat="1" applyFont="1" applyFill="1" applyAlignment="1">
      <alignment horizontal="right" vertical="center"/>
    </xf>
    <xf numFmtId="180" fontId="27" fillId="0" borderId="5" xfId="1014" applyNumberFormat="1" applyFont="1" applyFill="1" applyBorder="1" applyAlignment="1">
      <alignment horizontal="center" vertical="center" wrapText="1"/>
    </xf>
    <xf numFmtId="0" fontId="27" fillId="0" borderId="1" xfId="1014" applyFont="1" applyFill="1" applyBorder="1" applyAlignment="1">
      <alignment horizontal="distributed" vertical="center" wrapText="1" indent="3"/>
    </xf>
    <xf numFmtId="0" fontId="14" fillId="2" borderId="6" xfId="0" applyFont="1" applyFill="1" applyBorder="1" applyAlignment="1" applyProtection="1">
      <alignment vertical="center"/>
    </xf>
    <xf numFmtId="49" fontId="27" fillId="2" borderId="1" xfId="0" applyNumberFormat="1" applyFont="1" applyFill="1" applyBorder="1" applyAlignment="1" applyProtection="1">
      <alignment vertical="center" wrapText="1"/>
    </xf>
    <xf numFmtId="0" fontId="27" fillId="0" borderId="5" xfId="1014" applyFont="1" applyFill="1" applyBorder="1" applyAlignment="1">
      <alignment horizontal="left" vertical="center"/>
    </xf>
    <xf numFmtId="0" fontId="27" fillId="0" borderId="1" xfId="1013" applyFont="1" applyFill="1" applyBorder="1" applyAlignment="1">
      <alignment horizontal="left" vertical="center"/>
    </xf>
    <xf numFmtId="3" fontId="27" fillId="0" borderId="1" xfId="0" applyNumberFormat="1" applyFont="1" applyFill="1" applyBorder="1" applyAlignment="1" applyProtection="1">
      <alignment horizontal="right" vertical="center"/>
      <protection locked="0"/>
    </xf>
    <xf numFmtId="0" fontId="27" fillId="0" borderId="5" xfId="1014" applyFont="1" applyFill="1" applyBorder="1" applyAlignment="1" applyProtection="1">
      <alignment horizontal="left" vertical="center"/>
    </xf>
    <xf numFmtId="0" fontId="27" fillId="0" borderId="1" xfId="1013" applyFont="1" applyFill="1" applyBorder="1" applyAlignment="1" applyProtection="1">
      <alignment horizontal="left" vertical="center"/>
    </xf>
    <xf numFmtId="0" fontId="27" fillId="3" borderId="1" xfId="1013" applyFont="1" applyFill="1" applyBorder="1" applyAlignment="1" applyProtection="1">
      <alignment horizontal="left" vertical="center"/>
    </xf>
    <xf numFmtId="0" fontId="14" fillId="0" borderId="5" xfId="1014" applyFont="1" applyFill="1" applyBorder="1" applyAlignment="1" applyProtection="1">
      <alignment horizontal="left" vertical="center"/>
    </xf>
    <xf numFmtId="0" fontId="14" fillId="0" borderId="1" xfId="1014" applyFont="1" applyFill="1" applyBorder="1" applyAlignment="1" applyProtection="1">
      <alignment horizontal="left" vertical="center"/>
    </xf>
    <xf numFmtId="0" fontId="14" fillId="3" borderId="1" xfId="1014" applyFont="1" applyFill="1" applyBorder="1" applyAlignment="1" applyProtection="1">
      <alignment horizontal="left" vertical="center"/>
    </xf>
    <xf numFmtId="0" fontId="14" fillId="0" borderId="5" xfId="1014" applyFont="1" applyFill="1" applyBorder="1">
      <alignment vertical="center"/>
    </xf>
    <xf numFmtId="0" fontId="27" fillId="0" borderId="1" xfId="1014" applyFont="1" applyFill="1" applyBorder="1" applyAlignment="1">
      <alignment horizontal="distributed" vertical="center" indent="1"/>
    </xf>
    <xf numFmtId="176" fontId="27" fillId="0" borderId="1" xfId="23" applyNumberFormat="1" applyFont="1" applyFill="1" applyBorder="1" applyAlignment="1">
      <alignment horizontal="right" vertical="center" wrapText="1"/>
    </xf>
    <xf numFmtId="0" fontId="35" fillId="0" borderId="0" xfId="1014" applyFont="1" applyFill="1" applyAlignment="1" applyProtection="1">
      <alignment horizontal="center" vertical="center"/>
    </xf>
    <xf numFmtId="0" fontId="8" fillId="0" borderId="0" xfId="1014" applyFill="1" applyProtection="1">
      <alignment vertical="center"/>
    </xf>
    <xf numFmtId="180" fontId="8" fillId="0" borderId="0" xfId="1014" applyNumberFormat="1" applyFill="1" applyProtection="1">
      <alignment vertical="center"/>
    </xf>
    <xf numFmtId="180" fontId="27" fillId="0" borderId="1" xfId="1014" applyNumberFormat="1" applyFont="1" applyFill="1" applyBorder="1" applyAlignment="1" applyProtection="1">
      <alignment horizontal="center" vertical="center" wrapText="1"/>
    </xf>
    <xf numFmtId="3" fontId="14" fillId="3"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horizontal="right" vertical="center"/>
    </xf>
    <xf numFmtId="3" fontId="8" fillId="0" borderId="0" xfId="1014" applyNumberFormat="1" applyFill="1" applyProtection="1">
      <alignment vertical="center"/>
    </xf>
    <xf numFmtId="3" fontId="8" fillId="0" borderId="0" xfId="1014" applyNumberFormat="1">
      <alignment vertical="center"/>
    </xf>
    <xf numFmtId="0" fontId="1" fillId="0" borderId="0" xfId="0" applyFont="1" applyFill="1" applyBorder="1" applyAlignment="1"/>
    <xf numFmtId="0" fontId="49"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7" xfId="0" applyFont="1" applyFill="1" applyBorder="1" applyAlignment="1">
      <alignment horizontal="center" vertical="center"/>
    </xf>
    <xf numFmtId="0" fontId="12" fillId="0" borderId="0" xfId="0" applyFont="1" applyAlignment="1">
      <alignment horizontal="right"/>
    </xf>
    <xf numFmtId="0" fontId="27" fillId="0" borderId="2" xfId="1017" applyFont="1" applyBorder="1" applyAlignment="1">
      <alignment horizontal="center" vertical="center"/>
    </xf>
    <xf numFmtId="0" fontId="27" fillId="0" borderId="5" xfId="1017" applyFont="1" applyBorder="1" applyAlignment="1">
      <alignment horizontal="center" vertical="center"/>
    </xf>
    <xf numFmtId="0" fontId="27" fillId="0" borderId="8" xfId="1017" applyFont="1" applyBorder="1" applyAlignment="1">
      <alignment horizontal="center" vertical="center"/>
    </xf>
    <xf numFmtId="0" fontId="27" fillId="0" borderId="4" xfId="1017" applyFont="1" applyBorder="1" applyAlignment="1">
      <alignment horizontal="center" vertical="center"/>
    </xf>
    <xf numFmtId="49" fontId="27" fillId="0" borderId="1" xfId="784" applyNumberFormat="1" applyFont="1" applyFill="1" applyBorder="1" applyAlignment="1" applyProtection="1">
      <alignment horizontal="center" vertical="center"/>
    </xf>
    <xf numFmtId="0" fontId="51" fillId="0" borderId="1" xfId="0" applyFont="1" applyFill="1" applyBorder="1" applyAlignment="1">
      <alignment horizontal="right" vertical="center"/>
    </xf>
    <xf numFmtId="0" fontId="51" fillId="0" borderId="1" xfId="0" applyFont="1" applyFill="1" applyBorder="1" applyAlignment="1">
      <alignment vertical="center"/>
    </xf>
    <xf numFmtId="10" fontId="51" fillId="0" borderId="1" xfId="0" applyNumberFormat="1" applyFont="1" applyFill="1" applyBorder="1" applyAlignment="1">
      <alignment vertical="center"/>
    </xf>
    <xf numFmtId="0" fontId="52" fillId="0" borderId="0" xfId="0" applyFont="1" applyFill="1" applyBorder="1" applyAlignment="1">
      <alignment horizontal="left" vertical="top" wrapText="1"/>
    </xf>
    <xf numFmtId="0" fontId="53" fillId="0" borderId="0" xfId="916" applyFont="1" applyAlignment="1"/>
    <xf numFmtId="0" fontId="12" fillId="0" borderId="0" xfId="0" applyFont="1" applyAlignment="1">
      <alignment horizontal="right" vertical="center"/>
    </xf>
    <xf numFmtId="0" fontId="27" fillId="0" borderId="1" xfId="1017" applyFont="1" applyBorder="1" applyAlignment="1">
      <alignment horizontal="center" vertical="center" wrapText="1"/>
    </xf>
    <xf numFmtId="0" fontId="27" fillId="0" borderId="1" xfId="0" applyFont="1" applyBorder="1" applyAlignment="1">
      <alignment horizontal="left" vertical="center"/>
    </xf>
    <xf numFmtId="196" fontId="27" fillId="0" borderId="1" xfId="23" applyNumberFormat="1" applyFont="1" applyBorder="1" applyAlignment="1">
      <alignment horizontal="right" vertical="center" wrapText="1"/>
    </xf>
    <xf numFmtId="0" fontId="12" fillId="0" borderId="1" xfId="0" applyFont="1" applyBorder="1" applyAlignment="1">
      <alignment horizontal="left" vertical="center"/>
    </xf>
    <xf numFmtId="196" fontId="12" fillId="0" borderId="1" xfId="0" applyNumberFormat="1" applyFont="1" applyBorder="1" applyAlignment="1">
      <alignment horizontal="right" vertical="center" wrapText="1"/>
    </xf>
    <xf numFmtId="0" fontId="8" fillId="0" borderId="0" xfId="1014" applyFont="1" applyFill="1">
      <alignment vertical="center"/>
    </xf>
    <xf numFmtId="0" fontId="8" fillId="0" borderId="0" xfId="1014" applyFont="1">
      <alignment vertical="center"/>
    </xf>
    <xf numFmtId="180" fontId="8" fillId="0" borderId="0" xfId="1014" applyNumberFormat="1" applyFont="1">
      <alignment vertical="center"/>
    </xf>
    <xf numFmtId="196" fontId="8" fillId="0" borderId="0" xfId="1014" applyNumberFormat="1">
      <alignment vertical="center"/>
    </xf>
    <xf numFmtId="0" fontId="46" fillId="0" borderId="0" xfId="0" applyFont="1" applyFill="1" applyAlignment="1"/>
    <xf numFmtId="0" fontId="54" fillId="0" borderId="0" xfId="0" applyFont="1" applyAlignment="1"/>
    <xf numFmtId="0" fontId="55" fillId="0" borderId="0" xfId="760" applyFont="1" applyAlignment="1">
      <alignment horizontal="center" vertical="center"/>
    </xf>
    <xf numFmtId="0" fontId="0" fillId="0" borderId="0" xfId="760" applyFont="1" applyAlignment="1">
      <alignment horizontal="right"/>
    </xf>
    <xf numFmtId="180" fontId="27" fillId="0" borderId="9" xfId="1014" applyNumberFormat="1" applyFont="1" applyBorder="1" applyAlignment="1">
      <alignment horizontal="center" vertical="center" wrapText="1"/>
    </xf>
    <xf numFmtId="185" fontId="56" fillId="0" borderId="1" xfId="0" applyNumberFormat="1" applyFont="1" applyFill="1" applyBorder="1" applyAlignment="1">
      <alignment vertical="center" wrapText="1"/>
    </xf>
    <xf numFmtId="196" fontId="11" fillId="0" borderId="8" xfId="0" applyNumberFormat="1" applyFont="1" applyFill="1" applyBorder="1" applyAlignment="1">
      <alignment vertical="center" wrapText="1"/>
    </xf>
    <xf numFmtId="0" fontId="57" fillId="0" borderId="1" xfId="1019" applyFont="1" applyFill="1" applyBorder="1" applyAlignment="1" applyProtection="1">
      <alignment horizontal="left" vertical="center" indent="1"/>
      <protection locked="0"/>
    </xf>
    <xf numFmtId="196" fontId="14" fillId="0" borderId="8" xfId="0" applyNumberFormat="1" applyFont="1" applyFill="1" applyBorder="1" applyAlignment="1">
      <alignment vertical="center" wrapText="1"/>
    </xf>
    <xf numFmtId="196" fontId="27" fillId="0" borderId="8" xfId="0" applyNumberFormat="1" applyFont="1" applyFill="1" applyBorder="1" applyAlignment="1">
      <alignment vertical="center" wrapText="1"/>
    </xf>
    <xf numFmtId="196" fontId="12" fillId="0" borderId="8" xfId="0" applyNumberFormat="1" applyFont="1" applyFill="1" applyBorder="1" applyAlignment="1">
      <alignment vertical="center" wrapText="1"/>
    </xf>
    <xf numFmtId="0" fontId="57" fillId="0" borderId="1" xfId="1019" applyFont="1" applyBorder="1" applyAlignment="1" applyProtection="1">
      <alignment horizontal="left" vertical="center" indent="1"/>
      <protection locked="0"/>
    </xf>
    <xf numFmtId="0" fontId="57" fillId="0" borderId="1" xfId="1023" applyFont="1" applyBorder="1" applyAlignment="1" applyProtection="1">
      <alignment horizontal="left" vertical="center" indent="1"/>
      <protection locked="0"/>
    </xf>
    <xf numFmtId="196" fontId="8" fillId="0" borderId="1" xfId="23" applyNumberFormat="1" applyFont="1" applyFill="1" applyBorder="1" applyAlignment="1" applyProtection="1">
      <alignment horizontal="right" vertical="center"/>
    </xf>
    <xf numFmtId="0" fontId="57" fillId="0" borderId="1" xfId="1019" applyFont="1" applyBorder="1" applyAlignment="1" applyProtection="1">
      <alignment horizontal="left" vertical="center" wrapText="1" indent="1"/>
      <protection locked="0"/>
    </xf>
    <xf numFmtId="0" fontId="57" fillId="3" borderId="1" xfId="1019" applyFont="1" applyFill="1" applyBorder="1" applyAlignment="1" applyProtection="1">
      <alignment horizontal="left" vertical="center" indent="1"/>
      <protection locked="0"/>
    </xf>
    <xf numFmtId="196" fontId="8" fillId="3" borderId="1" xfId="23" applyNumberFormat="1" applyFont="1" applyFill="1" applyBorder="1" applyAlignment="1" applyProtection="1">
      <alignment horizontal="right" vertical="center"/>
    </xf>
    <xf numFmtId="0" fontId="57" fillId="0" borderId="1" xfId="1024" applyFont="1" applyBorder="1" applyAlignment="1" applyProtection="1">
      <alignment horizontal="left" vertical="center" indent="1"/>
      <protection locked="0"/>
    </xf>
    <xf numFmtId="0" fontId="57" fillId="2" borderId="1" xfId="1023" applyFont="1" applyFill="1" applyBorder="1" applyAlignment="1" applyProtection="1">
      <alignment horizontal="left" vertical="center" indent="1"/>
      <protection locked="0"/>
    </xf>
    <xf numFmtId="196" fontId="14" fillId="2" borderId="1" xfId="23" applyNumberFormat="1" applyFont="1" applyFill="1" applyBorder="1" applyAlignment="1">
      <alignment horizontal="right" vertical="center" wrapText="1"/>
    </xf>
    <xf numFmtId="0" fontId="57" fillId="0" borderId="1" xfId="1019" applyFont="1" applyFill="1" applyBorder="1" applyAlignment="1" applyProtection="1">
      <alignment horizontal="left" vertical="center" wrapText="1" indent="1"/>
      <protection locked="0"/>
    </xf>
    <xf numFmtId="0" fontId="57" fillId="0" borderId="1" xfId="1019" applyFont="1" applyBorder="1" applyAlignment="1" applyProtection="1">
      <alignment horizontal="left" vertical="center" indent="1" shrinkToFit="1"/>
      <protection locked="0"/>
    </xf>
    <xf numFmtId="0" fontId="11" fillId="0" borderId="1" xfId="0" applyFont="1" applyFill="1" applyBorder="1" applyAlignment="1">
      <alignment horizontal="left" vertical="center" wrapText="1"/>
    </xf>
    <xf numFmtId="0" fontId="57" fillId="0" borderId="1" xfId="1019" applyFont="1" applyBorder="1" applyAlignment="1" applyProtection="1">
      <alignment vertical="center" shrinkToFit="1"/>
      <protection locked="0"/>
    </xf>
    <xf numFmtId="185" fontId="56" fillId="0" borderId="1" xfId="0" applyNumberFormat="1" applyFont="1" applyFill="1" applyBorder="1" applyAlignment="1">
      <alignment horizontal="center" vertical="center" wrapText="1"/>
    </xf>
    <xf numFmtId="0" fontId="55" fillId="2" borderId="0" xfId="760" applyFont="1" applyFill="1" applyBorder="1" applyAlignment="1">
      <alignment horizontal="center" vertical="center"/>
    </xf>
    <xf numFmtId="0" fontId="12" fillId="0" borderId="0" xfId="760" applyFont="1" applyBorder="1" applyAlignment="1">
      <alignment horizontal="left" vertical="center"/>
    </xf>
    <xf numFmtId="0" fontId="12" fillId="0" borderId="0" xfId="760" applyFont="1" applyBorder="1" applyAlignment="1">
      <alignment horizontal="right" vertical="center"/>
    </xf>
    <xf numFmtId="0" fontId="27" fillId="0" borderId="1" xfId="0" applyFont="1" applyBorder="1" applyAlignment="1">
      <alignment horizontal="center" vertical="center" wrapText="1"/>
    </xf>
    <xf numFmtId="182" fontId="11" fillId="0" borderId="1" xfId="763" applyNumberFormat="1" applyFont="1" applyFill="1" applyBorder="1" applyAlignment="1">
      <alignment horizontal="left" vertical="center"/>
    </xf>
    <xf numFmtId="196" fontId="11" fillId="0" borderId="1" xfId="763" applyNumberFormat="1" applyFont="1" applyFill="1" applyBorder="1" applyAlignment="1">
      <alignment horizontal="right" vertical="center" wrapText="1"/>
    </xf>
    <xf numFmtId="182" fontId="12" fillId="0" borderId="1" xfId="763" applyNumberFormat="1" applyFont="1" applyFill="1" applyBorder="1" applyAlignment="1">
      <alignment horizontal="left" vertical="center"/>
    </xf>
    <xf numFmtId="196" fontId="12" fillId="0" borderId="1" xfId="763" applyNumberFormat="1" applyFont="1" applyFill="1" applyBorder="1" applyAlignment="1">
      <alignment horizontal="right" vertical="center" wrapText="1"/>
    </xf>
    <xf numFmtId="0" fontId="11" fillId="0" borderId="1" xfId="763" applyFont="1" applyFill="1" applyBorder="1" applyAlignment="1">
      <alignment horizontal="center" vertical="center"/>
    </xf>
    <xf numFmtId="0" fontId="9" fillId="0" borderId="0" xfId="1014" applyFont="1">
      <alignment vertical="center"/>
    </xf>
    <xf numFmtId="0" fontId="2" fillId="3" borderId="0" xfId="1014" applyFont="1" applyFill="1" applyAlignment="1">
      <alignment horizontal="center" vertical="center"/>
    </xf>
    <xf numFmtId="0" fontId="46" fillId="3" borderId="0" xfId="1014" applyFont="1" applyFill="1">
      <alignment vertical="center"/>
    </xf>
    <xf numFmtId="0" fontId="12" fillId="0" borderId="0" xfId="1014" applyFont="1">
      <alignment vertical="center"/>
    </xf>
    <xf numFmtId="0" fontId="48" fillId="3" borderId="0" xfId="1014" applyFont="1" applyFill="1">
      <alignment vertical="center"/>
    </xf>
    <xf numFmtId="180" fontId="14" fillId="3" borderId="0" xfId="1014" applyNumberFormat="1" applyFont="1" applyFill="1" applyBorder="1" applyAlignment="1">
      <alignment horizontal="right" vertical="center"/>
    </xf>
    <xf numFmtId="180" fontId="27" fillId="3" borderId="1" xfId="1014" applyNumberFormat="1" applyFont="1" applyFill="1" applyBorder="1" applyAlignment="1">
      <alignment horizontal="center" vertical="center" wrapText="1"/>
    </xf>
    <xf numFmtId="0" fontId="27" fillId="3" borderId="1" xfId="1014" applyFont="1" applyFill="1" applyBorder="1" applyAlignment="1">
      <alignment horizontal="distributed" vertical="center" wrapText="1" indent="3"/>
    </xf>
    <xf numFmtId="0" fontId="11" fillId="2" borderId="1"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4"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27" fillId="0" borderId="1" xfId="0" applyFont="1" applyFill="1" applyBorder="1" applyAlignment="1">
      <alignment horizontal="left" vertical="center"/>
    </xf>
    <xf numFmtId="49" fontId="27" fillId="3" borderId="1" xfId="0" applyNumberFormat="1" applyFont="1" applyFill="1" applyBorder="1" applyAlignment="1">
      <alignment vertical="center" wrapText="1"/>
    </xf>
    <xf numFmtId="196" fontId="27" fillId="3" borderId="1" xfId="23" applyNumberFormat="1" applyFont="1" applyFill="1" applyBorder="1" applyAlignment="1" applyProtection="1">
      <alignment horizontal="right" vertical="center" wrapText="1"/>
      <protection locked="0"/>
    </xf>
    <xf numFmtId="0" fontId="58" fillId="2" borderId="1" xfId="0" applyFont="1" applyFill="1" applyBorder="1" applyAlignment="1" applyProtection="1">
      <alignment horizontal="left" vertical="center"/>
    </xf>
    <xf numFmtId="49" fontId="12" fillId="2" borderId="1" xfId="0" applyNumberFormat="1" applyFont="1" applyFill="1" applyBorder="1" applyAlignment="1" applyProtection="1">
      <alignment vertical="center" wrapText="1"/>
    </xf>
    <xf numFmtId="49" fontId="11" fillId="2" borderId="1" xfId="0" applyNumberFormat="1" applyFont="1" applyFill="1" applyBorder="1" applyAlignment="1" applyProtection="1">
      <alignment vertical="center" wrapText="1"/>
    </xf>
    <xf numFmtId="49" fontId="27" fillId="0" borderId="1" xfId="0" applyNumberFormat="1" applyFont="1" applyBorder="1" applyAlignment="1">
      <alignment vertical="center" wrapText="1"/>
    </xf>
    <xf numFmtId="49" fontId="12" fillId="2" borderId="1" xfId="0" applyNumberFormat="1" applyFont="1" applyFill="1" applyBorder="1" applyAlignment="1" applyProtection="1">
      <alignment horizontal="left" vertical="center"/>
    </xf>
    <xf numFmtId="49" fontId="12" fillId="2" borderId="1" xfId="0" applyNumberFormat="1" applyFont="1" applyFill="1" applyBorder="1" applyAlignment="1" applyProtection="1">
      <alignment horizontal="left" vertical="center" wrapText="1"/>
      <protection locked="0"/>
    </xf>
    <xf numFmtId="196" fontId="27" fillId="0" borderId="1" xfId="23" applyNumberFormat="1" applyFont="1" applyFill="1" applyBorder="1" applyAlignment="1" applyProtection="1">
      <alignment horizontal="right" vertical="center" wrapText="1"/>
      <protection locked="0"/>
    </xf>
    <xf numFmtId="49" fontId="12" fillId="2" borderId="1" xfId="0" applyNumberFormat="1" applyFont="1" applyFill="1" applyBorder="1" applyAlignment="1" applyProtection="1">
      <alignment horizontal="left" vertical="center"/>
      <protection locked="0"/>
    </xf>
    <xf numFmtId="196" fontId="27" fillId="3" borderId="1" xfId="23" applyNumberFormat="1" applyFont="1" applyFill="1" applyBorder="1" applyAlignment="1" applyProtection="1">
      <alignment horizontal="right" vertical="center" wrapText="1" shrinkToFit="1"/>
      <protection locked="0"/>
    </xf>
    <xf numFmtId="49" fontId="11" fillId="2" borderId="1" xfId="0" applyNumberFormat="1" applyFont="1" applyFill="1" applyBorder="1" applyAlignment="1" applyProtection="1">
      <alignment horizontal="left" vertical="center" wrapText="1"/>
      <protection locked="0"/>
    </xf>
    <xf numFmtId="49" fontId="14" fillId="2" borderId="1" xfId="0" applyNumberFormat="1" applyFont="1" applyFill="1" applyBorder="1" applyAlignment="1" applyProtection="1">
      <alignment horizontal="left" vertical="center" wrapText="1"/>
      <protection locked="0"/>
    </xf>
    <xf numFmtId="196" fontId="27" fillId="0" borderId="1" xfId="23" applyNumberFormat="1" applyFont="1" applyFill="1" applyBorder="1" applyAlignment="1" applyProtection="1">
      <alignment vertical="center" wrapText="1"/>
      <protection locked="0"/>
    </xf>
    <xf numFmtId="0" fontId="14" fillId="0" borderId="1" xfId="0" applyFont="1" applyFill="1" applyBorder="1" applyAlignment="1">
      <alignment horizontal="left" vertical="center"/>
    </xf>
    <xf numFmtId="49" fontId="27" fillId="3" borderId="1" xfId="1021" applyNumberFormat="1" applyFont="1" applyFill="1" applyBorder="1" applyAlignment="1" applyProtection="1">
      <alignment horizontal="left" vertical="center"/>
    </xf>
    <xf numFmtId="0" fontId="27" fillId="3" borderId="1" xfId="1014" applyFont="1" applyFill="1" applyBorder="1" applyAlignment="1">
      <alignment horizontal="center" vertical="center" wrapText="1"/>
    </xf>
    <xf numFmtId="0" fontId="27" fillId="0" borderId="0" xfId="1014" applyFont="1" applyFill="1" applyAlignment="1">
      <alignment horizontal="center" vertical="center" wrapText="1"/>
    </xf>
    <xf numFmtId="0" fontId="8" fillId="3" borderId="0" xfId="1013" applyFill="1">
      <alignment vertical="center"/>
    </xf>
    <xf numFmtId="0" fontId="8" fillId="0" borderId="0" xfId="1013" applyFill="1">
      <alignment vertical="center"/>
    </xf>
    <xf numFmtId="0" fontId="14" fillId="0" borderId="0" xfId="1014" applyFont="1" applyFill="1" applyAlignment="1">
      <alignment horizontal="left" vertical="center"/>
    </xf>
    <xf numFmtId="180" fontId="14" fillId="0" borderId="0" xfId="1014" applyNumberFormat="1" applyFont="1" applyFill="1" applyBorder="1" applyAlignment="1">
      <alignment horizontal="right" vertical="center"/>
    </xf>
    <xf numFmtId="180" fontId="27" fillId="0" borderId="5" xfId="1014" applyNumberFormat="1" applyFont="1" applyFill="1" applyBorder="1" applyAlignment="1">
      <alignment vertical="center" wrapText="1"/>
    </xf>
    <xf numFmtId="0" fontId="27" fillId="0" borderId="5" xfId="1014" applyNumberFormat="1" applyFont="1" applyFill="1" applyBorder="1" applyAlignment="1">
      <alignment horizontal="left" vertical="center"/>
    </xf>
    <xf numFmtId="0" fontId="27" fillId="0" borderId="1" xfId="1014" applyNumberFormat="1" applyFont="1" applyFill="1" applyBorder="1" applyAlignment="1" applyProtection="1">
      <alignment vertical="center" wrapText="1"/>
    </xf>
    <xf numFmtId="0" fontId="14" fillId="0" borderId="5" xfId="1014" applyFont="1" applyFill="1" applyBorder="1" applyAlignment="1">
      <alignment horizontal="left" vertical="center"/>
    </xf>
    <xf numFmtId="0" fontId="14" fillId="3" borderId="5" xfId="1014" applyFont="1" applyFill="1" applyBorder="1" applyAlignment="1">
      <alignment horizontal="left" vertical="center"/>
    </xf>
    <xf numFmtId="0" fontId="14" fillId="0" borderId="5" xfId="1014" applyFont="1" applyFill="1" applyBorder="1" applyAlignment="1">
      <alignment horizontal="left" vertical="top" wrapText="1"/>
    </xf>
    <xf numFmtId="0" fontId="14" fillId="0" borderId="1" xfId="1014" applyNumberFormat="1" applyFont="1" applyFill="1" applyBorder="1" applyAlignment="1" applyProtection="1">
      <alignment vertical="center" wrapText="1"/>
    </xf>
    <xf numFmtId="0" fontId="27" fillId="0" borderId="5" xfId="1014" applyFont="1" applyFill="1" applyBorder="1" applyAlignment="1">
      <alignment horizontal="distributed" vertical="center"/>
    </xf>
    <xf numFmtId="49" fontId="27" fillId="0" borderId="1" xfId="0" applyNumberFormat="1" applyFont="1" applyFill="1" applyBorder="1" applyAlignment="1" applyProtection="1">
      <alignment horizontal="distributed" vertical="center" wrapText="1"/>
    </xf>
    <xf numFmtId="0" fontId="27" fillId="0" borderId="5" xfId="1014" applyNumberFormat="1" applyFont="1" applyFill="1" applyBorder="1" applyAlignment="1" applyProtection="1">
      <alignment horizontal="left" vertical="center"/>
    </xf>
    <xf numFmtId="0" fontId="14" fillId="3" borderId="5" xfId="1013" applyFont="1" applyFill="1" applyBorder="1" applyAlignment="1" applyProtection="1">
      <alignment horizontal="left" vertical="center"/>
    </xf>
    <xf numFmtId="0" fontId="59" fillId="0" borderId="5" xfId="1014" applyFont="1" applyFill="1" applyBorder="1" applyAlignment="1">
      <alignment horizontal="distributed" vertical="center"/>
    </xf>
    <xf numFmtId="0" fontId="27" fillId="0" borderId="1" xfId="1014" applyNumberFormat="1" applyFont="1" applyFill="1" applyBorder="1" applyAlignment="1" applyProtection="1">
      <alignment horizontal="distributed" vertical="center"/>
    </xf>
    <xf numFmtId="196" fontId="8" fillId="0" borderId="0" xfId="1014" applyNumberFormat="1" applyFill="1">
      <alignment vertical="center"/>
    </xf>
    <xf numFmtId="0" fontId="0" fillId="0" borderId="0" xfId="1014" applyFont="1" applyFill="1">
      <alignment vertical="center"/>
    </xf>
    <xf numFmtId="180" fontId="27" fillId="0" borderId="10" xfId="1014" applyNumberFormat="1" applyFont="1" applyFill="1" applyBorder="1" applyAlignment="1">
      <alignment horizontal="center" vertical="center" wrapText="1"/>
    </xf>
    <xf numFmtId="0" fontId="27" fillId="0" borderId="1" xfId="1014" applyFont="1" applyFill="1" applyBorder="1" applyAlignment="1">
      <alignment horizontal="center" vertical="center" wrapText="1"/>
    </xf>
    <xf numFmtId="196" fontId="14" fillId="0" borderId="1" xfId="1020" applyNumberFormat="1" applyFont="1" applyFill="1" applyBorder="1" applyAlignment="1" applyProtection="1">
      <alignment vertical="center" wrapText="1"/>
    </xf>
    <xf numFmtId="196" fontId="14" fillId="0" borderId="1" xfId="23" applyNumberFormat="1" applyFont="1" applyFill="1" applyBorder="1" applyAlignment="1" applyProtection="1">
      <alignment horizontal="right" vertical="center" wrapText="1"/>
      <protection locked="0"/>
    </xf>
    <xf numFmtId="49" fontId="14" fillId="0" borderId="1" xfId="1020" applyNumberFormat="1" applyFont="1" applyFill="1" applyBorder="1" applyAlignment="1" applyProtection="1">
      <alignment horizontal="left" vertical="center" wrapText="1"/>
    </xf>
    <xf numFmtId="0" fontId="27" fillId="0" borderId="1" xfId="1014" applyFont="1" applyFill="1" applyBorder="1" applyAlignment="1">
      <alignment vertical="center" wrapText="1"/>
    </xf>
    <xf numFmtId="0" fontId="14" fillId="0" borderId="5" xfId="1014" applyNumberFormat="1" applyFont="1" applyFill="1" applyBorder="1" applyAlignment="1">
      <alignment horizontal="left" vertical="center"/>
    </xf>
    <xf numFmtId="0" fontId="14" fillId="0" borderId="1" xfId="1014" applyNumberFormat="1" applyFont="1" applyFill="1" applyBorder="1" applyAlignment="1">
      <alignment horizontal="left" vertical="center" wrapText="1"/>
    </xf>
    <xf numFmtId="0" fontId="14" fillId="0" borderId="5" xfId="1013" applyFont="1" applyFill="1" applyBorder="1" applyAlignment="1">
      <alignment horizontal="left" vertical="center"/>
    </xf>
    <xf numFmtId="0" fontId="14" fillId="0" borderId="1" xfId="1014" applyNumberFormat="1" applyFont="1" applyFill="1" applyBorder="1" applyAlignment="1">
      <alignment vertical="center" wrapText="1"/>
    </xf>
    <xf numFmtId="0" fontId="27" fillId="0" borderId="1" xfId="1014" applyFont="1" applyFill="1" applyBorder="1" applyAlignment="1">
      <alignment horizontal="left" vertical="center" wrapText="1"/>
    </xf>
    <xf numFmtId="0" fontId="27" fillId="0" borderId="1" xfId="1014" applyNumberFormat="1" applyFont="1" applyFill="1" applyBorder="1" applyAlignment="1">
      <alignment horizontal="left" vertical="center" wrapText="1"/>
    </xf>
    <xf numFmtId="0" fontId="27" fillId="0" borderId="1" xfId="1014" applyFont="1" applyFill="1" applyBorder="1" applyAlignment="1">
      <alignment horizontal="distributed" vertical="center" wrapText="1" indent="2"/>
    </xf>
    <xf numFmtId="3" fontId="8" fillId="0" borderId="0" xfId="1014" applyNumberFormat="1" applyFill="1">
      <alignment vertical="center"/>
    </xf>
    <xf numFmtId="0" fontId="27" fillId="3" borderId="0" xfId="1014" applyFont="1" applyFill="1" applyAlignment="1" applyProtection="1">
      <alignment horizontal="center" vertical="center" wrapText="1"/>
    </xf>
    <xf numFmtId="0" fontId="14" fillId="3" borderId="0" xfId="1014" applyFont="1" applyFill="1" applyProtection="1">
      <alignment vertical="center"/>
    </xf>
    <xf numFmtId="0" fontId="8" fillId="3" borderId="0" xfId="1013" applyFill="1" applyProtection="1">
      <alignment vertical="center"/>
    </xf>
    <xf numFmtId="180" fontId="8" fillId="3" borderId="0" xfId="1014" applyNumberFormat="1" applyFill="1" applyProtection="1">
      <alignment vertical="center"/>
    </xf>
    <xf numFmtId="0" fontId="0" fillId="0" borderId="0" xfId="0" applyAlignment="1" applyProtection="1"/>
    <xf numFmtId="0" fontId="14" fillId="0" borderId="0" xfId="1014" applyFont="1" applyFill="1" applyAlignment="1" applyProtection="1">
      <alignment horizontal="left" vertical="center"/>
    </xf>
    <xf numFmtId="0" fontId="48" fillId="0" borderId="0" xfId="1014" applyFont="1" applyFill="1" applyProtection="1">
      <alignment vertical="center"/>
    </xf>
    <xf numFmtId="0" fontId="27" fillId="0" borderId="1" xfId="1014" applyFont="1" applyFill="1" applyBorder="1" applyAlignment="1" applyProtection="1">
      <alignment horizontal="center" vertical="center" wrapText="1"/>
    </xf>
    <xf numFmtId="0" fontId="14" fillId="0" borderId="5" xfId="1014" applyFont="1" applyFill="1" applyBorder="1" applyAlignment="1" applyProtection="1">
      <alignment horizontal="left" vertical="top" wrapText="1"/>
    </xf>
    <xf numFmtId="0" fontId="27" fillId="0" borderId="5" xfId="1014" applyFont="1" applyFill="1" applyBorder="1" applyAlignment="1" applyProtection="1">
      <alignment horizontal="distributed" vertical="center"/>
    </xf>
    <xf numFmtId="0" fontId="14" fillId="0" borderId="5" xfId="1013" applyFont="1" applyFill="1" applyBorder="1" applyAlignment="1" applyProtection="1">
      <alignment horizontal="left" vertical="center"/>
    </xf>
    <xf numFmtId="0" fontId="59" fillId="0" borderId="5" xfId="1014" applyFont="1" applyFill="1" applyBorder="1" applyAlignment="1" applyProtection="1">
      <alignment horizontal="distributed" vertical="center"/>
    </xf>
    <xf numFmtId="3" fontId="8" fillId="3" borderId="0" xfId="1014" applyNumberFormat="1" applyFill="1" applyProtection="1">
      <alignment vertical="center"/>
    </xf>
    <xf numFmtId="0" fontId="14" fillId="0" borderId="5" xfId="1014" applyFont="1" applyFill="1" applyBorder="1" applyAlignment="1" applyProtection="1" quotePrefix="1">
      <alignment horizontal="left" vertical="center"/>
    </xf>
    <xf numFmtId="0" fontId="14" fillId="3" borderId="5" xfId="1014" applyFont="1" applyFill="1" applyBorder="1" applyAlignment="1" quotePrefix="1">
      <alignment horizontal="left" vertical="center"/>
    </xf>
    <xf numFmtId="49" fontId="13" fillId="0" borderId="1" xfId="892" applyNumberFormat="1" applyFont="1" applyFill="1" applyBorder="1" applyAlignment="1" quotePrefix="1">
      <alignment horizontal="left" vertical="center" wrapText="1"/>
    </xf>
    <xf numFmtId="49" fontId="9" fillId="0" borderId="1" xfId="892" applyNumberFormat="1" applyFont="1" applyFill="1" applyBorder="1" applyAlignment="1" quotePrefix="1">
      <alignment horizontal="left" vertical="center" wrapText="1"/>
    </xf>
    <xf numFmtId="49" fontId="9" fillId="0" borderId="1" xfId="892" applyNumberFormat="1" applyFont="1" applyFill="1" applyBorder="1" applyAlignment="1" quotePrefix="1">
      <alignment vertical="center" wrapText="1"/>
    </xf>
    <xf numFmtId="0" fontId="13" fillId="0" borderId="1" xfId="900" applyFont="1" applyFill="1" applyBorder="1" applyAlignment="1" quotePrefix="1">
      <alignment horizontal="left" vertical="center" wrapText="1"/>
    </xf>
  </cellXfs>
  <cellStyles count="1336">
    <cellStyle name="常规" xfId="0" builtinId="0"/>
    <cellStyle name="货币[0]" xfId="1" builtinId="7"/>
    <cellStyle name="货币" xfId="2" builtinId="4"/>
    <cellStyle name="_ET_STYLE_NoName_00__Book1_1 2 2 2" xfId="3"/>
    <cellStyle name="部门 4" xfId="4"/>
    <cellStyle name="强调文字颜色 2 3 2" xfId="5"/>
    <cellStyle name="输入" xfId="6" builtinId="20"/>
    <cellStyle name="Accent5 9" xfId="7"/>
    <cellStyle name="汇总 6" xfId="8"/>
    <cellStyle name="20% - 强调文字颜色 3" xfId="9" builtinId="38"/>
    <cellStyle name="百分比 2 8 2" xfId="10"/>
    <cellStyle name="args.style" xfId="11"/>
    <cellStyle name="好 3 2 2" xfId="12"/>
    <cellStyle name="Accent1 5" xfId="13"/>
    <cellStyle name="Accent2 - 40%" xfId="14"/>
    <cellStyle name="常规 3 4 3" xfId="15"/>
    <cellStyle name="千位分隔[0]" xfId="16" builtinId="6"/>
    <cellStyle name="Accent2 - 20% 2" xfId="17"/>
    <cellStyle name="常规 3 2 3 2" xfId="18"/>
    <cellStyle name="_Book1_2 2" xfId="19"/>
    <cellStyle name="常规 26 2" xfId="20"/>
    <cellStyle name="40% - 强调文字颜色 3" xfId="21" builtinId="39"/>
    <cellStyle name="差" xfId="22" builtinId="27"/>
    <cellStyle name="千位分隔" xfId="23" builtinId="3"/>
    <cellStyle name="60% - 强调文字颜色 3" xfId="24" builtinId="40"/>
    <cellStyle name="Accent6 4" xfId="25"/>
    <cellStyle name="日期" xfId="26"/>
    <cellStyle name="60% - 强调文字颜色 6 3 2" xfId="27"/>
    <cellStyle name="Accent2 - 60%" xfId="28"/>
    <cellStyle name="好_0605石屏县 2 2" xfId="29"/>
    <cellStyle name="Input [yellow] 4" xfId="30"/>
    <cellStyle name="超链接" xfId="31" builtinId="8"/>
    <cellStyle name="百分比" xfId="32" builtinId="5"/>
    <cellStyle name="60% - 强调文字颜色 4 2 2 2" xfId="33"/>
    <cellStyle name="差_Book1 2" xfId="34"/>
    <cellStyle name="Accent4 5" xfId="35"/>
    <cellStyle name="已访问的超链接" xfId="36" builtinId="9"/>
    <cellStyle name="_ET_STYLE_NoName_00__Sheet3" xfId="37"/>
    <cellStyle name="注释" xfId="38" builtinId="10"/>
    <cellStyle name="60% - 强调文字颜色 2 3" xfId="39"/>
    <cellStyle name="Accent5 - 60% 2 2" xfId="40"/>
    <cellStyle name="Accent6 3"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Accent1 - 60% 2 2" xfId="51"/>
    <cellStyle name="解释性文本" xfId="52" builtinId="53"/>
    <cellStyle name="标题 1 5 2" xfId="53"/>
    <cellStyle name="百分比 4" xfId="54"/>
    <cellStyle name="标题 1" xfId="55" builtinId="16"/>
    <cellStyle name="差 7" xfId="56"/>
    <cellStyle name="0,0_x000d__x000a_NA_x000d__x000a_" xfId="57"/>
    <cellStyle name="60% - 强调文字颜色 2 2 2 2" xfId="58"/>
    <cellStyle name="百分比 5" xfId="59"/>
    <cellStyle name="标题 2" xfId="60" builtinId="17"/>
    <cellStyle name="60% - 强调文字颜色 1" xfId="61" builtinId="32"/>
    <cellStyle name="Accent4 2 2" xfId="62"/>
    <cellStyle name="Accent6 2" xfId="63"/>
    <cellStyle name="百分比 6" xfId="64"/>
    <cellStyle name="标题 3" xfId="65" builtinId="18"/>
    <cellStyle name="Accent6 5" xfId="66"/>
    <cellStyle name="60% - 强调文字颜色 4" xfId="67" builtinId="44"/>
    <cellStyle name="输出" xfId="68" builtinId="21"/>
    <cellStyle name="计算" xfId="69" builtinId="22"/>
    <cellStyle name="40% - 强调文字颜色 4 2" xfId="70"/>
    <cellStyle name="检查单元格" xfId="71" builtinId="23"/>
    <cellStyle name="20% - 强调文字颜色 6" xfId="72" builtinId="50"/>
    <cellStyle name="强调文字颜色 2" xfId="73" builtinId="33"/>
    <cellStyle name="常规 2 2 2 5" xfId="74"/>
    <cellStyle name="PSHeading 4" xfId="75"/>
    <cellStyle name="链接单元格" xfId="76" builtinId="24"/>
    <cellStyle name="60% - 强调文字颜色 4 2 3" xfId="77"/>
    <cellStyle name="汇总" xfId="78" builtinId="25"/>
    <cellStyle name="好" xfId="79" builtinId="26"/>
    <cellStyle name="常规 3 2 6" xfId="80"/>
    <cellStyle name="20% - 强调文字颜色 3 3" xfId="81"/>
    <cellStyle name="适中" xfId="82" builtinId="28"/>
    <cellStyle name="20% - 强调文字颜色 5" xfId="83" builtinId="46"/>
    <cellStyle name="强调文字颜色 1" xfId="84" builtinId="29"/>
    <cellStyle name="常规 2 2 2 4" xfId="85"/>
    <cellStyle name="编号 3 2" xfId="86"/>
    <cellStyle name="20% - 强调文字颜色 1" xfId="87" builtinId="30"/>
    <cellStyle name="Accent6 - 20% 2 2" xfId="88"/>
    <cellStyle name="40% - 强调文字颜色 1" xfId="89" builtinId="31"/>
    <cellStyle name="20% - 强调文字颜色 2" xfId="90" builtinId="34"/>
    <cellStyle name="40% - 强调文字颜色 2" xfId="91" builtinId="35"/>
    <cellStyle name="Accent2 - 40% 2" xfId="92"/>
    <cellStyle name="强调文字颜色 3" xfId="93" builtinId="37"/>
    <cellStyle name="好_2008年地州对账表(国库资金）" xfId="94"/>
    <cellStyle name="Accent2 - 40% 3" xfId="95"/>
    <cellStyle name="PSChar" xfId="96"/>
    <cellStyle name="强调文字颜色 4" xfId="97" builtinId="41"/>
    <cellStyle name="20% - 强调文字颜色 4" xfId="98" builtinId="42"/>
    <cellStyle name="40% - 强调文字颜色 4" xfId="99" builtinId="43"/>
    <cellStyle name="强调文字颜色 5" xfId="100" builtinId="45"/>
    <cellStyle name="60% - 强调文字颜色 5 2 2 2" xfId="101"/>
    <cellStyle name="40% - 强调文字颜色 5" xfId="102" builtinId="47"/>
    <cellStyle name="Accent6 6" xfId="103"/>
    <cellStyle name="标题 1 4 2" xfId="104"/>
    <cellStyle name="60% - 强调文字颜色 5" xfId="105" builtinId="48"/>
    <cellStyle name="强调文字颜色 6" xfId="106" builtinId="49"/>
    <cellStyle name="_弱电系统设备配置报价清单" xfId="107"/>
    <cellStyle name="40% - 强调文字颜色 6" xfId="108" builtinId="51"/>
    <cellStyle name="Accent6 7" xfId="109"/>
    <cellStyle name="标题 1 4 3" xfId="110"/>
    <cellStyle name="60% - 强调文字颜色 6" xfId="111" builtinId="52"/>
    <cellStyle name="_Book1_2 3" xfId="112"/>
    <cellStyle name="常规 2 12 2" xfId="113"/>
    <cellStyle name="Accent2 - 20% 3" xfId="114"/>
    <cellStyle name="_ET_STYLE_NoName_00__Book1" xfId="115"/>
    <cellStyle name="_ET_STYLE_NoName_00_" xfId="116"/>
    <cellStyle name="_Book1_1" xfId="117"/>
    <cellStyle name="_20100326高清市院遂宁检察院1080P配置清单26日改" xfId="118"/>
    <cellStyle name="_Book1_2 2 2" xfId="119"/>
    <cellStyle name="Accent2 - 20% 2 2" xfId="120"/>
    <cellStyle name="百分比 2 2 4" xfId="121"/>
    <cellStyle name="_Book1_2 2 3" xfId="122"/>
    <cellStyle name="百分比 2 10 2" xfId="123"/>
    <cellStyle name="百分比 2 2 5" xfId="124"/>
    <cellStyle name="_Book1_2 2 2 2" xfId="125"/>
    <cellStyle name="百分比 2 2 4 2" xfId="126"/>
    <cellStyle name="_Book1_3 2" xfId="127"/>
    <cellStyle name="常规 2 7 2" xfId="128"/>
    <cellStyle name="_Book1" xfId="129"/>
    <cellStyle name="_Book1_2" xfId="130"/>
    <cellStyle name="常规 3 2 3" xfId="131"/>
    <cellStyle name="Accent2 - 20%" xfId="132"/>
    <cellStyle name="_Book1_2 3 2" xfId="133"/>
    <cellStyle name="百分比 2 3 4" xfId="134"/>
    <cellStyle name="_Book1_2 4" xfId="135"/>
    <cellStyle name="_Book1_3" xfId="136"/>
    <cellStyle name="超级链接 2" xfId="137"/>
    <cellStyle name="Accent1 4 2" xfId="138"/>
    <cellStyle name="_ET_STYLE_NoName_00__Book1_1" xfId="139"/>
    <cellStyle name="Accent5 - 60% 3" xfId="140"/>
    <cellStyle name="_ET_STYLE_NoName_00__Book1_1 2" xfId="141"/>
    <cellStyle name="_ET_STYLE_NoName_00__Book1_1 2 2" xfId="142"/>
    <cellStyle name="Percent [2]" xfId="143"/>
    <cellStyle name="百分比 2 7 2" xfId="144"/>
    <cellStyle name="_ET_STYLE_NoName_00__Book1_1 2 3" xfId="145"/>
    <cellStyle name="标题 2 2 2 2" xfId="146"/>
    <cellStyle name="_ET_STYLE_NoName_00__Book1_1 3" xfId="147"/>
    <cellStyle name="_ET_STYLE_NoName_00__Book1_1 3 2" xfId="148"/>
    <cellStyle name="超级链接" xfId="149"/>
    <cellStyle name="Accent1 4" xfId="150"/>
    <cellStyle name="_ET_STYLE_NoName_00__Book1_1 4" xfId="151"/>
    <cellStyle name="_关闭破产企业已移交地方管理中小学校退休教师情况明细表(1)" xfId="152"/>
    <cellStyle name="Accent5 4" xfId="153"/>
    <cellStyle name="0,0_x005f_x000d__x005f_x000a_NA_x005f_x000d__x005f_x000a_" xfId="154"/>
    <cellStyle name="20% - 强调文字颜色 1 2" xfId="155"/>
    <cellStyle name="20% - 强调文字颜色 1 2 2" xfId="156"/>
    <cellStyle name="强调文字颜色 2 2 2 2" xfId="157"/>
    <cellStyle name="20% - 强调文字颜色 1 3" xfId="158"/>
    <cellStyle name="Accent1 - 20% 2" xfId="159"/>
    <cellStyle name="20% - 强调文字颜色 2 2" xfId="160"/>
    <cellStyle name="20% - 强调文字颜色 2 2 2" xfId="161"/>
    <cellStyle name="20% - 强调文字颜色 2 3" xfId="162"/>
    <cellStyle name="60% - 强调文字颜色 3 2 2 2" xfId="163"/>
    <cellStyle name="常规 3 2 5" xfId="164"/>
    <cellStyle name="20% - 强调文字颜色 3 2" xfId="165"/>
    <cellStyle name="20% - 强调文字颜色 3 2 2" xfId="166"/>
    <cellStyle name="常规 3 3 5" xfId="167"/>
    <cellStyle name="20% - 强调文字颜色 4 2" xfId="168"/>
    <cellStyle name="Mon閠aire_!!!GO" xfId="169"/>
    <cellStyle name="常规 3 3 5 2" xfId="170"/>
    <cellStyle name="20% - 强调文字颜色 4 2 2" xfId="171"/>
    <cellStyle name="常规 3 3 6" xfId="172"/>
    <cellStyle name="20% - 强调文字颜色 4 3" xfId="173"/>
    <cellStyle name="Accent6 - 60% 2 2" xfId="174"/>
    <cellStyle name="20% - 强调文字颜色 5 2" xfId="175"/>
    <cellStyle name="20% - 强调文字颜色 5 2 2" xfId="176"/>
    <cellStyle name="20% - 强调文字颜色 5 3" xfId="177"/>
    <cellStyle name="20% - 强调文字颜色 6 2" xfId="178"/>
    <cellStyle name="20% - 强调文字颜色 6 2 2" xfId="179"/>
    <cellStyle name="Accent6 - 20% 3" xfId="180"/>
    <cellStyle name="20% - 强调文字颜色 6 3" xfId="181"/>
    <cellStyle name="40% - 强调文字颜色 1 2" xfId="182"/>
    <cellStyle name="40% - 强调文字颜色 1 2 2" xfId="183"/>
    <cellStyle name="常规 9 2" xfId="184"/>
    <cellStyle name="40% - 强调文字颜色 1 3" xfId="185"/>
    <cellStyle name="Accent1" xfId="186"/>
    <cellStyle name="40% - 强调文字颜色 2 2" xfId="187"/>
    <cellStyle name="40% - 强调文字颜色 2 2 2" xfId="188"/>
    <cellStyle name="40% - 强调文字颜色 2 3" xfId="189"/>
    <cellStyle name="40% - 强调文字颜色 3 2" xfId="190"/>
    <cellStyle name="40% - 强调文字颜色 3 2 2" xfId="191"/>
    <cellStyle name="40% - 强调文字颜色 3 3" xfId="192"/>
    <cellStyle name="40% - 强调文字颜色 4 2 2" xfId="193"/>
    <cellStyle name="40% - 强调文字颜色 4 3" xfId="194"/>
    <cellStyle name="Accent6 - 20% 2" xfId="195"/>
    <cellStyle name="好 2 3" xfId="196"/>
    <cellStyle name="40% - 强调文字颜色 5 2" xfId="197"/>
    <cellStyle name="40% - 强调文字颜色 5 2 2" xfId="198"/>
    <cellStyle name="60% - 强调文字颜色 4 3" xfId="199"/>
    <cellStyle name="好 2 4" xfId="200"/>
    <cellStyle name="40% - 强调文字颜色 5 3" xfId="201"/>
    <cellStyle name="好 3 3" xfId="202"/>
    <cellStyle name="40% - 强调文字颜色 6 2" xfId="203"/>
    <cellStyle name="适中 2 2" xfId="204"/>
    <cellStyle name="百分比 2 9" xfId="205"/>
    <cellStyle name="标题 2 2 4" xfId="206"/>
    <cellStyle name="40% - 强调文字颜色 6 2 2" xfId="207"/>
    <cellStyle name="Accent2 5" xfId="208"/>
    <cellStyle name="适中 2 2 2" xfId="209"/>
    <cellStyle name="百分比 2 9 2" xfId="210"/>
    <cellStyle name="好 3 4" xfId="211"/>
    <cellStyle name="40% - 强调文字颜色 6 3" xfId="212"/>
    <cellStyle name="60% - 强调文字颜色 1 2" xfId="213"/>
    <cellStyle name="输出 3 4" xfId="214"/>
    <cellStyle name="Accent6 2 2" xfId="215"/>
    <cellStyle name="60% - 强调文字颜色 1 2 2" xfId="216"/>
    <cellStyle name="60% - 强调文字颜色 1 2 2 2" xfId="217"/>
    <cellStyle name="好 7" xfId="218"/>
    <cellStyle name="标题 3 2 4" xfId="219"/>
    <cellStyle name="60% - 强调文字颜色 1 2 3" xfId="220"/>
    <cellStyle name="百分比 2 3 4 2" xfId="221"/>
    <cellStyle name="60% - 强调文字颜色 1 3" xfId="222"/>
    <cellStyle name="60% - 强调文字颜色 1 3 2" xfId="223"/>
    <cellStyle name="60% - 强调文字颜色 2 2" xfId="224"/>
    <cellStyle name="输出 4 4" xfId="225"/>
    <cellStyle name="常规 5" xfId="226"/>
    <cellStyle name="Accent6 3 2" xfId="227"/>
    <cellStyle name="60% - 强调文字颜色 2 2 3" xfId="228"/>
    <cellStyle name="Accent6 - 60%" xfId="229"/>
    <cellStyle name="注释 2" xfId="230"/>
    <cellStyle name="60% - 强调文字颜色 2 3 2" xfId="231"/>
    <cellStyle name="60% - 强调文字颜色 3 2" xfId="232"/>
    <cellStyle name="Accent6 4 2" xfId="233"/>
    <cellStyle name="60% - 强调文字颜色 3 2 2" xfId="234"/>
    <cellStyle name="60% - 强调文字颜色 3 2 3" xfId="235"/>
    <cellStyle name="60% - 强调文字颜色 3 3" xfId="236"/>
    <cellStyle name="Accent5 - 40% 2" xfId="237"/>
    <cellStyle name="60% - 强调文字颜色 3 3 2" xfId="238"/>
    <cellStyle name="Accent5 - 40% 2 2" xfId="239"/>
    <cellStyle name="60% - 强调文字颜色 4 2" xfId="240"/>
    <cellStyle name="Accent6 5 2" xfId="241"/>
    <cellStyle name="60% - 强调文字颜色 4 2 2" xfId="242"/>
    <cellStyle name="常规 20" xfId="243"/>
    <cellStyle name="常规 15" xfId="244"/>
    <cellStyle name="60% - 强调文字颜色 4 3 2" xfId="245"/>
    <cellStyle name="60% - 强调文字颜色 5 2" xfId="246"/>
    <cellStyle name="标题 1 4 2 2" xfId="247"/>
    <cellStyle name="60% - 强调文字颜色 5 2 2" xfId="248"/>
    <cellStyle name="60% - 强调文字颜色 5 2 3" xfId="249"/>
    <cellStyle name="百分比 2 10" xfId="250"/>
    <cellStyle name="60% - 强调文字颜色 5 3" xfId="251"/>
    <cellStyle name="60% - 强调文字颜色 5 3 2" xfId="252"/>
    <cellStyle name="RowLevel_0" xfId="253"/>
    <cellStyle name="60% - 强调文字颜色 6 2" xfId="254"/>
    <cellStyle name="60% - 强调文字颜色 6 2 2" xfId="255"/>
    <cellStyle name="强调文字颜色 5 2 3" xfId="256"/>
    <cellStyle name="Header2" xfId="257"/>
    <cellStyle name="60% - 强调文字颜色 6 2 2 2" xfId="258"/>
    <cellStyle name="Header2 2" xfId="259"/>
    <cellStyle name="60% - 强调文字颜色 6 2 3" xfId="260"/>
    <cellStyle name="60% - 强调文字颜色 6 3" xfId="261"/>
    <cellStyle name="6mal" xfId="262"/>
    <cellStyle name="强调文字颜色 2 2 2" xfId="263"/>
    <cellStyle name="Accent1 - 20%" xfId="264"/>
    <cellStyle name="Accent4 9" xfId="265"/>
    <cellStyle name="Accent1 - 20% 2 2" xfId="266"/>
    <cellStyle name="Accent5 - 20%" xfId="267"/>
    <cellStyle name="Accent1 - 20% 3" xfId="268"/>
    <cellStyle name="Accent1 - 40%" xfId="269"/>
    <cellStyle name="标题 6 2 2" xfId="270"/>
    <cellStyle name="Accent6 9" xfId="271"/>
    <cellStyle name="Accent1 - 40% 2" xfId="272"/>
    <cellStyle name="Accent1 - 40% 2 2" xfId="273"/>
    <cellStyle name="Accent1 - 40% 3" xfId="274"/>
    <cellStyle name="PSHeading 3 2" xfId="275"/>
    <cellStyle name="Accent1 - 60%" xfId="276"/>
    <cellStyle name="Accent1 - 60% 2" xfId="277"/>
    <cellStyle name="标题 1 5" xfId="278"/>
    <cellStyle name="Accent1 - 60% 3" xfId="279"/>
    <cellStyle name="标题 1 6" xfId="280"/>
    <cellStyle name="Accent1 2" xfId="281"/>
    <cellStyle name="Date 3" xfId="282"/>
    <cellStyle name="Accent1 2 2" xfId="283"/>
    <cellStyle name="Currency [0]_!!!GO" xfId="284"/>
    <cellStyle name="Accent1 3" xfId="285"/>
    <cellStyle name="Accent1 3 2" xfId="286"/>
    <cellStyle name="Accent1 5 2" xfId="287"/>
    <cellStyle name="常规 2 2 3 2" xfId="288"/>
    <cellStyle name="Accent1 6" xfId="289"/>
    <cellStyle name="sstot" xfId="290"/>
    <cellStyle name="常规 2 2 3 3" xfId="291"/>
    <cellStyle name="Accent1 7" xfId="292"/>
    <cellStyle name="常规 2 2 3 4" xfId="293"/>
    <cellStyle name="差_1110洱源 2" xfId="294"/>
    <cellStyle name="Accent1 8" xfId="295"/>
    <cellStyle name="差_1110洱源 3" xfId="296"/>
    <cellStyle name="Accent1 9" xfId="297"/>
    <cellStyle name="Accent2" xfId="298"/>
    <cellStyle name="强调文字颜色 5 2 2 2" xfId="299"/>
    <cellStyle name="Header1 2" xfId="300"/>
    <cellStyle name="输入 2 4" xfId="301"/>
    <cellStyle name="Accent2 - 40% 2 2" xfId="302"/>
    <cellStyle name="Accent2 - 60% 2" xfId="303"/>
    <cellStyle name="Accent2 - 60% 2 2" xfId="304"/>
    <cellStyle name="Accent5 - 40% 3" xfId="305"/>
    <cellStyle name="Accent2 - 60% 3" xfId="306"/>
    <cellStyle name="Accent2 2" xfId="307"/>
    <cellStyle name="Accent2 2 2" xfId="308"/>
    <cellStyle name="t" xfId="309"/>
    <cellStyle name="Accent2 3" xfId="310"/>
    <cellStyle name="Accent2 3 2" xfId="311"/>
    <cellStyle name="Accent2 4" xfId="312"/>
    <cellStyle name="Accent2 4 2" xfId="313"/>
    <cellStyle name="Accent2 5 2" xfId="314"/>
    <cellStyle name="百分比 2 9 2 2" xfId="315"/>
    <cellStyle name="常规 2 2 4 2" xfId="316"/>
    <cellStyle name="Accent2 6" xfId="317"/>
    <cellStyle name="Date" xfId="318"/>
    <cellStyle name="常规 2 2 11" xfId="319"/>
    <cellStyle name="百分比 2 9 3" xfId="320"/>
    <cellStyle name="Accent2 7" xfId="321"/>
    <cellStyle name="Accent2 8" xfId="322"/>
    <cellStyle name="Accent2 9" xfId="323"/>
    <cellStyle name="Accent3" xfId="324"/>
    <cellStyle name="Accent3 - 20%" xfId="325"/>
    <cellStyle name="Accent5 2" xfId="326"/>
    <cellStyle name="Milliers_!!!GO" xfId="327"/>
    <cellStyle name="Accent3 - 20% 2" xfId="328"/>
    <cellStyle name="Accent5 2 2" xfId="329"/>
    <cellStyle name="常规 2 2 7" xfId="330"/>
    <cellStyle name="百分比 4 3" xfId="331"/>
    <cellStyle name="标题 1 3" xfId="332"/>
    <cellStyle name="Accent3 - 20% 2 2" xfId="333"/>
    <cellStyle name="汇总 3" xfId="334"/>
    <cellStyle name="Accent5 6" xfId="335"/>
    <cellStyle name="标题 1 3 2" xfId="336"/>
    <cellStyle name="Accent3 - 20% 3" xfId="337"/>
    <cellStyle name="标题 1 4" xfId="338"/>
    <cellStyle name="Accent3 - 40%" xfId="339"/>
    <cellStyle name="Accent4 3 2" xfId="340"/>
    <cellStyle name="Mon閠aire [0]_!!!GO" xfId="341"/>
    <cellStyle name="Accent3 - 40% 2" xfId="342"/>
    <cellStyle name="Accent3 - 40% 2 2" xfId="343"/>
    <cellStyle name="Accent3 - 40% 3" xfId="344"/>
    <cellStyle name="常规 15 2 2" xfId="345"/>
    <cellStyle name="百分比 2 6 2" xfId="346"/>
    <cellStyle name="Accent4 - 60%" xfId="347"/>
    <cellStyle name="捠壿 [0.00]_Region Orders (2)" xfId="348"/>
    <cellStyle name="Accent3 - 60%" xfId="349"/>
    <cellStyle name="Accent4 5 2" xfId="350"/>
    <cellStyle name="好_M01-1 3" xfId="351"/>
    <cellStyle name="Accent3 - 60% 2" xfId="352"/>
    <cellStyle name="Accent3 - 60% 2 2" xfId="353"/>
    <cellStyle name="编号" xfId="354"/>
    <cellStyle name="Accent3 - 60% 3" xfId="355"/>
    <cellStyle name="Accent3 2" xfId="356"/>
    <cellStyle name="Accent3 2 2" xfId="357"/>
    <cellStyle name="comma zerodec" xfId="358"/>
    <cellStyle name="Accent3 3" xfId="359"/>
    <cellStyle name="Accent3 3 2" xfId="360"/>
    <cellStyle name="Accent3 4" xfId="361"/>
    <cellStyle name="Accent3 5" xfId="362"/>
    <cellStyle name="Accent3 5 2" xfId="363"/>
    <cellStyle name="常规 2 2 5 2" xfId="364"/>
    <cellStyle name="Accent3 6" xfId="365"/>
    <cellStyle name="Moneda_96 Risk" xfId="366"/>
    <cellStyle name="Accent3 7" xfId="367"/>
    <cellStyle name="Accent3 8" xfId="368"/>
    <cellStyle name="Accent3 9" xfId="369"/>
    <cellStyle name="百分比 2" xfId="370"/>
    <cellStyle name="Accent4" xfId="371"/>
    <cellStyle name="Accent4 - 20%" xfId="372"/>
    <cellStyle name="百分比 2 2 2" xfId="373"/>
    <cellStyle name="Accent4 - 20% 2" xfId="374"/>
    <cellStyle name="百分比 2 2 2 2" xfId="375"/>
    <cellStyle name="Accent4 - 20% 2 2" xfId="376"/>
    <cellStyle name="百分比 2 2 2 2 2" xfId="377"/>
    <cellStyle name="Accent4 - 20% 3" xfId="378"/>
    <cellStyle name="强调 2 2" xfId="379"/>
    <cellStyle name="百分比 2 2 2 3" xfId="380"/>
    <cellStyle name="Accent4 - 40%" xfId="381"/>
    <cellStyle name="百分比 2 4 2" xfId="382"/>
    <cellStyle name="Accent4 - 40% 2" xfId="383"/>
    <cellStyle name="Accent6 - 40%" xfId="384"/>
    <cellStyle name="百分比 2 4 2 2" xfId="385"/>
    <cellStyle name="Accent4 - 40% 2 2" xfId="386"/>
    <cellStyle name="商品名称 4" xfId="387"/>
    <cellStyle name="Accent6 - 40% 2" xfId="388"/>
    <cellStyle name="Accent4 - 40% 3" xfId="389"/>
    <cellStyle name="Accent4 - 60% 2" xfId="390"/>
    <cellStyle name="Accent4 - 60% 2 2" xfId="391"/>
    <cellStyle name="Accent4 - 60% 3" xfId="392"/>
    <cellStyle name="PSSpacer" xfId="393"/>
    <cellStyle name="Accent4 2" xfId="394"/>
    <cellStyle name="Accent6" xfId="395"/>
    <cellStyle name="Accent4 3" xfId="396"/>
    <cellStyle name="New Times Roman" xfId="397"/>
    <cellStyle name="Accent4 4" xfId="398"/>
    <cellStyle name="Accent4 4 2" xfId="399"/>
    <cellStyle name="PSHeading 5" xfId="400"/>
    <cellStyle name="常规 2 2 6 2" xfId="401"/>
    <cellStyle name="Accent4 6" xfId="402"/>
    <cellStyle name="百分比 4 2 2" xfId="403"/>
    <cellStyle name="标题 1 2 2" xfId="404"/>
    <cellStyle name="Accent4 7" xfId="405"/>
    <cellStyle name="标题 1 2 3" xfId="406"/>
    <cellStyle name="Accent4 8" xfId="407"/>
    <cellStyle name="标题 1 2 4" xfId="408"/>
    <cellStyle name="Accent5" xfId="409"/>
    <cellStyle name="Accent5 - 20% 2" xfId="410"/>
    <cellStyle name="Accent5 - 20% 2 2" xfId="411"/>
    <cellStyle name="Accent5 - 20% 3" xfId="412"/>
    <cellStyle name="Input [yellow] 2 2 2" xfId="413"/>
    <cellStyle name="Accent5 - 40%" xfId="414"/>
    <cellStyle name="Accent5 - 60%" xfId="415"/>
    <cellStyle name="标题 2 3 3" xfId="416"/>
    <cellStyle name="Accent5 - 60% 2" xfId="417"/>
    <cellStyle name="Accent5 3" xfId="418"/>
    <cellStyle name="Category" xfId="419"/>
    <cellStyle name="Accent5 3 2" xfId="420"/>
    <cellStyle name="Category 2" xfId="421"/>
    <cellStyle name="标题 2 3" xfId="422"/>
    <cellStyle name="Accent5 4 2" xfId="423"/>
    <cellStyle name="Comma [0]_!!!GO" xfId="424"/>
    <cellStyle name="标题 3 3" xfId="425"/>
    <cellStyle name="汇总 2" xfId="426"/>
    <cellStyle name="Accent5 5" xfId="427"/>
    <cellStyle name="汇总 2 2" xfId="428"/>
    <cellStyle name="Accent5 5 2" xfId="429"/>
    <cellStyle name="汇总 4" xfId="430"/>
    <cellStyle name="Accent5 7" xfId="431"/>
    <cellStyle name="标题 1 3 3" xfId="432"/>
    <cellStyle name="汇总 5" xfId="433"/>
    <cellStyle name="Accent5 8" xfId="434"/>
    <cellStyle name="百分比 2 3 2 2 2" xfId="435"/>
    <cellStyle name="标题 1 3 4" xfId="436"/>
    <cellStyle name="Accent6 - 20%" xfId="437"/>
    <cellStyle name="Accent6 - 40% 2 2" xfId="438"/>
    <cellStyle name="Accent6 - 40% 3" xfId="439"/>
    <cellStyle name="ColLevel_0" xfId="440"/>
    <cellStyle name="Accent6 - 60% 2" xfId="441"/>
    <cellStyle name="Accent6 - 60% 3" xfId="442"/>
    <cellStyle name="Accent6 8" xfId="443"/>
    <cellStyle name="标题 1 4 4" xfId="444"/>
    <cellStyle name="Comma_!!!GO" xfId="445"/>
    <cellStyle name="百分比 2 4 3" xfId="446"/>
    <cellStyle name="Currency_!!!GO" xfId="447"/>
    <cellStyle name="分级显示列_1_Book1" xfId="448"/>
    <cellStyle name="标题 3 3 2" xfId="449"/>
    <cellStyle name="Currency1" xfId="450"/>
    <cellStyle name="标题 2 3 4" xfId="451"/>
    <cellStyle name="Date 2" xfId="452"/>
    <cellStyle name="Date 2 2" xfId="453"/>
    <cellStyle name="Dollar (zero dec)" xfId="454"/>
    <cellStyle name="Grey" xfId="455"/>
    <cellStyle name="常规 2 3 6" xfId="456"/>
    <cellStyle name="百分比 5 2" xfId="457"/>
    <cellStyle name="标题 2 2" xfId="458"/>
    <cellStyle name="强调文字颜色 5 2 2" xfId="459"/>
    <cellStyle name="Header1" xfId="460"/>
    <cellStyle name="Header2 2 2" xfId="461"/>
    <cellStyle name="Header2 3" xfId="462"/>
    <cellStyle name="千位分隔 2 4" xfId="463"/>
    <cellStyle name="Input [yellow]" xfId="464"/>
    <cellStyle name="千位分隔 2 4 2" xfId="465"/>
    <cellStyle name="Input [yellow] 2" xfId="466"/>
    <cellStyle name="Input [yellow] 2 2" xfId="467"/>
    <cellStyle name="Input [yellow] 2 3" xfId="468"/>
    <cellStyle name="Input [yellow] 3" xfId="469"/>
    <cellStyle name="Input [yellow] 3 2" xfId="470"/>
    <cellStyle name="Input Cells" xfId="471"/>
    <cellStyle name="Linked Cells" xfId="472"/>
    <cellStyle name="Millares [0]_96 Risk" xfId="473"/>
    <cellStyle name="常规 2 2 2 2" xfId="474"/>
    <cellStyle name="Millares_96 Risk" xfId="475"/>
    <cellStyle name="千位分隔 2 3 2" xfId="476"/>
    <cellStyle name="Milliers [0]_!!!GO" xfId="477"/>
    <cellStyle name="Moneda [0]_96 Risk" xfId="478"/>
    <cellStyle name="Month" xfId="479"/>
    <cellStyle name="数量 3" xfId="480"/>
    <cellStyle name="标题 1 2 2 2" xfId="481"/>
    <cellStyle name="Month 2" xfId="482"/>
    <cellStyle name="no dec" xfId="483"/>
    <cellStyle name="PSHeading 2" xfId="484"/>
    <cellStyle name="百分比 10" xfId="485"/>
    <cellStyle name="no dec 2" xfId="486"/>
    <cellStyle name="PSHeading 2 2" xfId="487"/>
    <cellStyle name="no dec 2 2" xfId="488"/>
    <cellStyle name="PSHeading 2 2 2" xfId="489"/>
    <cellStyle name="no dec 3" xfId="490"/>
    <cellStyle name="PSHeading 2 3" xfId="491"/>
    <cellStyle name="百分比 3 3 2" xfId="492"/>
    <cellStyle name="Normal" xfId="493"/>
    <cellStyle name="Normal - Style1" xfId="494"/>
    <cellStyle name="Normal_!!!GO" xfId="495"/>
    <cellStyle name="百分比 2 5 2" xfId="496"/>
    <cellStyle name="per.style" xfId="497"/>
    <cellStyle name="PSInt" xfId="498"/>
    <cellStyle name="Percent [2] 2" xfId="499"/>
    <cellStyle name="常规 2 3 4" xfId="500"/>
    <cellStyle name="t_HVAC Equipment (3)" xfId="501"/>
    <cellStyle name="Percent_!!!GO" xfId="502"/>
    <cellStyle name="Pourcentage_pldt" xfId="503"/>
    <cellStyle name="百分比 8" xfId="504"/>
    <cellStyle name="PSChar 2" xfId="505"/>
    <cellStyle name="PSDate" xfId="506"/>
    <cellStyle name="PSHeading 3 3" xfId="507"/>
    <cellStyle name="编号 2 2" xfId="508"/>
    <cellStyle name="PSDate 2" xfId="509"/>
    <cellStyle name="编号 2 2 2" xfId="510"/>
    <cellStyle name="PSDec" xfId="511"/>
    <cellStyle name="PSDec 2" xfId="512"/>
    <cellStyle name="常规 10" xfId="513"/>
    <cellStyle name="编号 4" xfId="514"/>
    <cellStyle name="PSHeading" xfId="515"/>
    <cellStyle name="PSHeading 2 2 3" xfId="516"/>
    <cellStyle name="PSHeading 2 4" xfId="517"/>
    <cellStyle name="PSHeading 3" xfId="518"/>
    <cellStyle name="PSInt 2" xfId="519"/>
    <cellStyle name="PSSpacer 2" xfId="520"/>
    <cellStyle name="sstot 2" xfId="521"/>
    <cellStyle name="Standard_AREAS" xfId="522"/>
    <cellStyle name="t 2" xfId="523"/>
    <cellStyle name="t_HVAC Equipment (3) 2" xfId="524"/>
    <cellStyle name="常规 2 3 4 2" xfId="525"/>
    <cellStyle name="百分比 2 11" xfId="526"/>
    <cellStyle name="百分比 2 3 5" xfId="527"/>
    <cellStyle name="千位分隔 2 2" xfId="528"/>
    <cellStyle name="百分比 2 11 2" xfId="529"/>
    <cellStyle name="百分比 7 2" xfId="530"/>
    <cellStyle name="百分比 2 12" xfId="531"/>
    <cellStyle name="标题 10" xfId="532"/>
    <cellStyle name="百分比 2 2" xfId="533"/>
    <cellStyle name="百分比 2 2 3" xfId="534"/>
    <cellStyle name="百分比 2 2 3 2" xfId="535"/>
    <cellStyle name="百分比 2 3" xfId="536"/>
    <cellStyle name="百分比 2 3 2" xfId="537"/>
    <cellStyle name="百分比 2 3 2 2" xfId="538"/>
    <cellStyle name="百分比 2 3 2 3" xfId="539"/>
    <cellStyle name="百分比 2 3 3" xfId="540"/>
    <cellStyle name="百分比 2 3 3 2" xfId="541"/>
    <cellStyle name="百分比 2 4" xfId="542"/>
    <cellStyle name="百分比 2 4 3 2" xfId="543"/>
    <cellStyle name="百分比 2 4 4" xfId="544"/>
    <cellStyle name="百分比 2 5" xfId="545"/>
    <cellStyle name="百分比 2 6" xfId="546"/>
    <cellStyle name="常规 15 2" xfId="547"/>
    <cellStyle name="标题 2 2 2" xfId="548"/>
    <cellStyle name="百分比 2 7" xfId="549"/>
    <cellStyle name="常规 15 3" xfId="550"/>
    <cellStyle name="标题 2 2 3" xfId="551"/>
    <cellStyle name="百分比 2 8" xfId="552"/>
    <cellStyle name="百分比 3" xfId="553"/>
    <cellStyle name="百分比 3 2" xfId="554"/>
    <cellStyle name="百分比 3 2 2" xfId="555"/>
    <cellStyle name="百分比 3 3" xfId="556"/>
    <cellStyle name="编号 2" xfId="557"/>
    <cellStyle name="百分比 3 4" xfId="558"/>
    <cellStyle name="标题 1 2" xfId="559"/>
    <cellStyle name="百分比 4 2" xfId="560"/>
    <cellStyle name="常规 2 2 6" xfId="561"/>
    <cellStyle name="标题 3 2" xfId="562"/>
    <cellStyle name="百分比 6 2" xfId="563"/>
    <cellStyle name="百分比 8 2" xfId="564"/>
    <cellStyle name="百分比 9" xfId="565"/>
    <cellStyle name="百分比 9 2" xfId="566"/>
    <cellStyle name="捠壿_Region Orders (2)" xfId="567"/>
    <cellStyle name="编号 2 3" xfId="568"/>
    <cellStyle name="编号 3" xfId="569"/>
    <cellStyle name="标题 1 3 2 2" xfId="570"/>
    <cellStyle name="标题 1 5 3" xfId="571"/>
    <cellStyle name="标题 2 4 2" xfId="572"/>
    <cellStyle name="标题 1 7" xfId="573"/>
    <cellStyle name="标题 2 3 2" xfId="574"/>
    <cellStyle name="标题 2 3 2 2" xfId="575"/>
    <cellStyle name="标题 2 4" xfId="576"/>
    <cellStyle name="标题 2 4 2 2" xfId="577"/>
    <cellStyle name="标题 3 2 2 2" xfId="578"/>
    <cellStyle name="好 5 2" xfId="579"/>
    <cellStyle name="标题 2 4 3" xfId="580"/>
    <cellStyle name="标题 2 4 4" xfId="581"/>
    <cellStyle name="标题 2 5" xfId="582"/>
    <cellStyle name="标题 2 7" xfId="583"/>
    <cellStyle name="标题 2 5 2" xfId="584"/>
    <cellStyle name="标题 2 5 3" xfId="585"/>
    <cellStyle name="标题 2 6" xfId="586"/>
    <cellStyle name="标题 3 2 2" xfId="587"/>
    <cellStyle name="好 5" xfId="588"/>
    <cellStyle name="标题 3 2 3" xfId="589"/>
    <cellStyle name="好 6" xfId="590"/>
    <cellStyle name="标题 3 3 2 2" xfId="591"/>
    <cellStyle name="标题 3 3 3" xfId="592"/>
    <cellStyle name="标题 3 3 4" xfId="593"/>
    <cellStyle name="标题 3 4" xfId="594"/>
    <cellStyle name="标题 3 4 2" xfId="595"/>
    <cellStyle name="标题 3 4 2 2" xfId="596"/>
    <cellStyle name="标题 3 4 3" xfId="597"/>
    <cellStyle name="标题 3 4 4" xfId="598"/>
    <cellStyle name="标题 3 5" xfId="599"/>
    <cellStyle name="标题 3 5 2" xfId="600"/>
    <cellStyle name="标题 3 5 3" xfId="601"/>
    <cellStyle name="标题 3 6" xfId="602"/>
    <cellStyle name="标题 3 7" xfId="603"/>
    <cellStyle name="数量 2 2 2" xfId="604"/>
    <cellStyle name="标题 4 2" xfId="605"/>
    <cellStyle name="千位分隔 3" xfId="606"/>
    <cellStyle name="标题 4 2 2" xfId="607"/>
    <cellStyle name="千位分隔 3 2" xfId="608"/>
    <cellStyle name="标题 4 2 2 2" xfId="609"/>
    <cellStyle name="千位分隔 3 2 2" xfId="610"/>
    <cellStyle name="标题 4 2 3" xfId="611"/>
    <cellStyle name="千位分隔 3 3" xfId="612"/>
    <cellStyle name="标题 4 2 4" xfId="613"/>
    <cellStyle name="标题 4 3" xfId="614"/>
    <cellStyle name="千位分隔 4" xfId="615"/>
    <cellStyle name="标题 4 3 2" xfId="616"/>
    <cellStyle name="千位分隔 4 2" xfId="617"/>
    <cellStyle name="标题 4 3 2 2" xfId="618"/>
    <cellStyle name="标题 4 3 3" xfId="619"/>
    <cellStyle name="标题 4 3 4" xfId="620"/>
    <cellStyle name="标题 4 4" xfId="621"/>
    <cellStyle name="千位分隔 5" xfId="622"/>
    <cellStyle name="标题 4 4 2" xfId="623"/>
    <cellStyle name="千位分隔 5 2" xfId="624"/>
    <cellStyle name="标题 4 4 2 2" xfId="625"/>
    <cellStyle name="标题 4 4 3" xfId="626"/>
    <cellStyle name="标题 4 4 4" xfId="627"/>
    <cellStyle name="标题 4 5" xfId="628"/>
    <cellStyle name="千位分隔 6" xfId="629"/>
    <cellStyle name="标题 4 5 2" xfId="630"/>
    <cellStyle name="千位分隔 6 2" xfId="631"/>
    <cellStyle name="标题 4 5 3" xfId="632"/>
    <cellStyle name="标题 4 6" xfId="633"/>
    <cellStyle name="千位分隔 7" xfId="634"/>
    <cellStyle name="标题 4 7" xfId="635"/>
    <cellStyle name="千位分隔 8" xfId="636"/>
    <cellStyle name="标题 5" xfId="637"/>
    <cellStyle name="标题 5 2" xfId="638"/>
    <cellStyle name="标题 5 2 2" xfId="639"/>
    <cellStyle name="标题 5 3" xfId="640"/>
    <cellStyle name="标题 5 4" xfId="641"/>
    <cellStyle name="标题 6" xfId="642"/>
    <cellStyle name="标题 6 2" xfId="643"/>
    <cellStyle name="标题 6 3" xfId="644"/>
    <cellStyle name="标题 6 4" xfId="645"/>
    <cellStyle name="标题 7" xfId="646"/>
    <cellStyle name="标题 7 2" xfId="647"/>
    <cellStyle name="标题 7 2 2" xfId="648"/>
    <cellStyle name="标题 7 3" xfId="649"/>
    <cellStyle name="标题 7 4" xfId="650"/>
    <cellStyle name="标题 8" xfId="651"/>
    <cellStyle name="标题 8 2" xfId="652"/>
    <cellStyle name="常规 2 7" xfId="653"/>
    <cellStyle name="标题 8 3" xfId="654"/>
    <cellStyle name="常规 2 8" xfId="655"/>
    <cellStyle name="输入 2" xfId="656"/>
    <cellStyle name="标题 9" xfId="657"/>
    <cellStyle name="标题1" xfId="658"/>
    <cellStyle name="标题1 2" xfId="659"/>
    <cellStyle name="标题1 2 2" xfId="660"/>
    <cellStyle name="标题1 2 2 2" xfId="661"/>
    <cellStyle name="标题1 2 3" xfId="662"/>
    <cellStyle name="差 5 2" xfId="663"/>
    <cellStyle name="标题1 3" xfId="664"/>
    <cellStyle name="标题1 3 2" xfId="665"/>
    <cellStyle name="标题1 4" xfId="666"/>
    <cellStyle name="表标题" xfId="667"/>
    <cellStyle name="表标题 2" xfId="668"/>
    <cellStyle name="部门" xfId="669"/>
    <cellStyle name="部门 2" xfId="670"/>
    <cellStyle name="部门 2 2" xfId="671"/>
    <cellStyle name="部门 2 2 2" xfId="672"/>
    <cellStyle name="部门 2 3" xfId="673"/>
    <cellStyle name="部门 3" xfId="674"/>
    <cellStyle name="部门 3 2" xfId="675"/>
    <cellStyle name="差 2" xfId="676"/>
    <cellStyle name="解释性文本 5" xfId="677"/>
    <cellStyle name="差 2 2" xfId="678"/>
    <cellStyle name="解释性文本 5 2" xfId="679"/>
    <cellStyle name="差 2 2 2" xfId="680"/>
    <cellStyle name="差 2 3" xfId="681"/>
    <cellStyle name="解释性文本 5 3" xfId="682"/>
    <cellStyle name="差 2 4" xfId="683"/>
    <cellStyle name="差 3" xfId="684"/>
    <cellStyle name="解释性文本 6" xfId="685"/>
    <cellStyle name="差 3 2" xfId="686"/>
    <cellStyle name="差 3 2 2" xfId="687"/>
    <cellStyle name="差 3 3" xfId="688"/>
    <cellStyle name="差 3 4" xfId="689"/>
    <cellStyle name="差 4" xfId="690"/>
    <cellStyle name="解释性文本 7" xfId="691"/>
    <cellStyle name="差 4 2" xfId="692"/>
    <cellStyle name="差 4 2 2" xfId="693"/>
    <cellStyle name="差 4 3" xfId="694"/>
    <cellStyle name="差 4 4" xfId="695"/>
    <cellStyle name="差 5" xfId="696"/>
    <cellStyle name="差 5 3" xfId="697"/>
    <cellStyle name="差 6" xfId="698"/>
    <cellStyle name="差_0502通海县 2 2" xfId="699"/>
    <cellStyle name="差 8" xfId="700"/>
    <cellStyle name="差_0502通海县" xfId="701"/>
    <cellStyle name="差_0502通海县 2" xfId="702"/>
    <cellStyle name="差_0502通海县 3" xfId="703"/>
    <cellStyle name="差_0605石屏" xfId="704"/>
    <cellStyle name="差_0605石屏 2" xfId="705"/>
    <cellStyle name="差_0605石屏 2 2" xfId="706"/>
    <cellStyle name="差_0605石屏 3" xfId="707"/>
    <cellStyle name="差_0605石屏县" xfId="708"/>
    <cellStyle name="差_0605石屏县 2" xfId="709"/>
    <cellStyle name="差_0605石屏县 2 2" xfId="710"/>
    <cellStyle name="差_0605石屏县 3" xfId="711"/>
    <cellStyle name="差_1110洱源" xfId="712"/>
    <cellStyle name="差_1110洱源 2 2" xfId="713"/>
    <cellStyle name="差_11大理" xfId="714"/>
    <cellStyle name="差_11大理 2" xfId="715"/>
    <cellStyle name="差_11大理 2 2" xfId="716"/>
    <cellStyle name="差_11大理 3" xfId="717"/>
    <cellStyle name="差_2007年地州资金往来对账表" xfId="718"/>
    <cellStyle name="差_2007年地州资金往来对账表 2" xfId="719"/>
    <cellStyle name="差_2007年地州资金往来对账表 2 2" xfId="720"/>
    <cellStyle name="差_2007年地州资金往来对账表 3" xfId="721"/>
    <cellStyle name="差_2008年地州对账表(国库资金）" xfId="722"/>
    <cellStyle name="常规 28" xfId="723"/>
    <cellStyle name="差_2008年地州对账表(国库资金） 2" xfId="724"/>
    <cellStyle name="差_2008年地州对账表(国库资金） 2 2" xfId="725"/>
    <cellStyle name="适中 3" xfId="726"/>
    <cellStyle name="差_2008年地州对账表(国库资金） 3" xfId="727"/>
    <cellStyle name="差_Book1" xfId="728"/>
    <cellStyle name="差_M01-1" xfId="729"/>
    <cellStyle name="差_M01-1 2" xfId="730"/>
    <cellStyle name="昗弨_Pacific Region P&amp;L" xfId="731"/>
    <cellStyle name="差_M01-1 2 2" xfId="732"/>
    <cellStyle name="差_M01-1 3" xfId="733"/>
    <cellStyle name="常规 10 2" xfId="734"/>
    <cellStyle name="常规 10 2 2" xfId="735"/>
    <cellStyle name="常规 10 2 2 2" xfId="736"/>
    <cellStyle name="常规 10 2 3" xfId="737"/>
    <cellStyle name="汇总 6 2" xfId="738"/>
    <cellStyle name="常规 10 2_报预算局：2016年云南省及省本级1-7月社保基金预算执行情况表（0823）" xfId="739"/>
    <cellStyle name="常规 10 3" xfId="740"/>
    <cellStyle name="常规 10 41" xfId="741"/>
    <cellStyle name="常规 10 41 2" xfId="742"/>
    <cellStyle name="常规 11" xfId="743"/>
    <cellStyle name="常规 11 2" xfId="744"/>
    <cellStyle name="常规 11 2 2" xfId="745"/>
    <cellStyle name="常规 11 3" xfId="746"/>
    <cellStyle name="常规 11 3 2" xfId="747"/>
    <cellStyle name="常规 11 4" xfId="748"/>
    <cellStyle name="链接单元格 3 2 2" xfId="749"/>
    <cellStyle name="常规 12" xfId="750"/>
    <cellStyle name="好 4 2" xfId="751"/>
    <cellStyle name="常规 12 2" xfId="752"/>
    <cellStyle name="好 4 2 2" xfId="753"/>
    <cellStyle name="常规 13" xfId="754"/>
    <cellStyle name="好 4 3" xfId="755"/>
    <cellStyle name="常规 13 2" xfId="756"/>
    <cellStyle name="常规 14" xfId="757"/>
    <cellStyle name="好 4 4" xfId="758"/>
    <cellStyle name="常规 14 2" xfId="759"/>
    <cellStyle name="常规 16" xfId="760"/>
    <cellStyle name="常规 21" xfId="761"/>
    <cellStyle name="检查单元格 2 2 2" xfId="762"/>
    <cellStyle name="常规 16 2" xfId="763"/>
    <cellStyle name="常规 17" xfId="764"/>
    <cellStyle name="常规 22" xfId="765"/>
    <cellStyle name="注释 4 2" xfId="766"/>
    <cellStyle name="常规 17 2" xfId="767"/>
    <cellStyle name="注释 4 2 2" xfId="768"/>
    <cellStyle name="常规 17 2 2" xfId="769"/>
    <cellStyle name="常规 17 3" xfId="770"/>
    <cellStyle name="常规 18" xfId="771"/>
    <cellStyle name="常规 23" xfId="772"/>
    <cellStyle name="注释 4 3" xfId="773"/>
    <cellStyle name="常规 18 2" xfId="774"/>
    <cellStyle name="常规 5 42" xfId="775"/>
    <cellStyle name="常规 18 2 2" xfId="776"/>
    <cellStyle name="常规 5 42 2" xfId="777"/>
    <cellStyle name="常规 18 3" xfId="778"/>
    <cellStyle name="常规 19" xfId="779"/>
    <cellStyle name="常规 24" xfId="780"/>
    <cellStyle name="注释 4 4" xfId="781"/>
    <cellStyle name="常规 19 10" xfId="782"/>
    <cellStyle name="常规 19 2" xfId="783"/>
    <cellStyle name="常规 19 2 2" xfId="784"/>
    <cellStyle name="常规 19 3" xfId="785"/>
    <cellStyle name="常规 2" xfId="786"/>
    <cellStyle name="常规 2 10" xfId="787"/>
    <cellStyle name="强调文字颜色 3 3" xfId="788"/>
    <cellStyle name="常规 2 10 2" xfId="789"/>
    <cellStyle name="强调文字颜色 3 3 2" xfId="790"/>
    <cellStyle name="常规 2 11" xfId="791"/>
    <cellStyle name="常规 2 11 2" xfId="792"/>
    <cellStyle name="常规 2 12" xfId="793"/>
    <cellStyle name="常规 2 13" xfId="794"/>
    <cellStyle name="常规 2 13 2" xfId="795"/>
    <cellStyle name="常规 2 14" xfId="796"/>
    <cellStyle name="常规 2 14 2" xfId="797"/>
    <cellStyle name="常规 2 15" xfId="798"/>
    <cellStyle name="常规 2 16" xfId="799"/>
    <cellStyle name="常规 2 2" xfId="800"/>
    <cellStyle name="常规 2 2 11 2" xfId="801"/>
    <cellStyle name="常规 2 2 2" xfId="802"/>
    <cellStyle name="常规 2 2 2 2 2" xfId="803"/>
    <cellStyle name="常规 2 2 2 2 2 2" xfId="804"/>
    <cellStyle name="常规 2 2 2 2 3" xfId="805"/>
    <cellStyle name="常规 2 2 2 3" xfId="806"/>
    <cellStyle name="常规 2 2 2 3 2" xfId="807"/>
    <cellStyle name="常规 2 2 2 4 2" xfId="808"/>
    <cellStyle name="强调文字颜色 1 2" xfId="809"/>
    <cellStyle name="常规 2 2 3" xfId="810"/>
    <cellStyle name="常规 2 2 3 2 2" xfId="811"/>
    <cellStyle name="常规 2 2 3 3 2" xfId="812"/>
    <cellStyle name="常规 2 2 4" xfId="813"/>
    <cellStyle name="常规 2 2 5" xfId="814"/>
    <cellStyle name="常规 2 3" xfId="815"/>
    <cellStyle name="常规 2 3 2" xfId="816"/>
    <cellStyle name="常规 2 3 2 2" xfId="817"/>
    <cellStyle name="常规 2 3 2 2 2" xfId="818"/>
    <cellStyle name="常规 2 3 2 2 2 2" xfId="819"/>
    <cellStyle name="常规 2 3 2 2 3" xfId="820"/>
    <cellStyle name="常规 2 3 2 3" xfId="821"/>
    <cellStyle name="常规 2 3 2 3 2" xfId="822"/>
    <cellStyle name="常规 2 3 2 4" xfId="823"/>
    <cellStyle name="常规 2 3 2 4 2" xfId="824"/>
    <cellStyle name="常规 2 3 2 5" xfId="825"/>
    <cellStyle name="常规 2 3 3" xfId="826"/>
    <cellStyle name="常规 2 3 3 2" xfId="827"/>
    <cellStyle name="常规 2 3 3 2 2" xfId="828"/>
    <cellStyle name="常规 2 3 3 3" xfId="829"/>
    <cellStyle name="常规 2 3 3 3 2" xfId="830"/>
    <cellStyle name="常规 2 3 3 4" xfId="831"/>
    <cellStyle name="常规 2 3 5" xfId="832"/>
    <cellStyle name="常规 2 3 5 2" xfId="833"/>
    <cellStyle name="常规 2 4" xfId="834"/>
    <cellStyle name="常规 2 4 2" xfId="835"/>
    <cellStyle name="常规 2 4 2 2" xfId="836"/>
    <cellStyle name="常规 2 4 2 2 2" xfId="837"/>
    <cellStyle name="常规 2 4 2 3" xfId="838"/>
    <cellStyle name="输出 2 2 2" xfId="839"/>
    <cellStyle name="常规 2 4 2 3 2" xfId="840"/>
    <cellStyle name="常规 2 4 2 4" xfId="841"/>
    <cellStyle name="常规 2 4 3" xfId="842"/>
    <cellStyle name="常规 2 4 3 2" xfId="843"/>
    <cellStyle name="常规 2 4 4" xfId="844"/>
    <cellStyle name="常规 2 4 4 2" xfId="845"/>
    <cellStyle name="常规 2 4 5" xfId="846"/>
    <cellStyle name="常规 2 5" xfId="847"/>
    <cellStyle name="常规 2 5 2" xfId="848"/>
    <cellStyle name="常规 2 5 2 2" xfId="849"/>
    <cellStyle name="检查单元格 6" xfId="850"/>
    <cellStyle name="常规 2 5 2 2 2" xfId="851"/>
    <cellStyle name="常规 2 5 2 3" xfId="852"/>
    <cellStyle name="检查单元格 7" xfId="853"/>
    <cellStyle name="输出 3 2 2" xfId="854"/>
    <cellStyle name="常规 2 5 3" xfId="855"/>
    <cellStyle name="常规 2 5 3 2" xfId="856"/>
    <cellStyle name="常规 2 5 4" xfId="857"/>
    <cellStyle name="常规 2 5 4 2" xfId="858"/>
    <cellStyle name="常规 2 5 5" xfId="859"/>
    <cellStyle name="常规 2 6" xfId="860"/>
    <cellStyle name="常规 2 6 2" xfId="861"/>
    <cellStyle name="常规 2 6 2 2" xfId="862"/>
    <cellStyle name="常规 2 6 2 2 2" xfId="863"/>
    <cellStyle name="常规 2 6 3" xfId="864"/>
    <cellStyle name="常规 2 6 3 2" xfId="865"/>
    <cellStyle name="常规 2 6 4" xfId="866"/>
    <cellStyle name="常规 2 6 4 2" xfId="867"/>
    <cellStyle name="常规 2 7 3" xfId="868"/>
    <cellStyle name="常规 2 7 3 2" xfId="869"/>
    <cellStyle name="常规 2 8 2" xfId="870"/>
    <cellStyle name="输入 2 2" xfId="871"/>
    <cellStyle name="常规 2 9" xfId="872"/>
    <cellStyle name="输入 3" xfId="873"/>
    <cellStyle name="常规 2 9 2" xfId="874"/>
    <cellStyle name="输入 3 2" xfId="875"/>
    <cellStyle name="常规 2 9 2 2" xfId="876"/>
    <cellStyle name="输入 3 2 2" xfId="877"/>
    <cellStyle name="常规 2 9 3" xfId="878"/>
    <cellStyle name="输入 3 3" xfId="879"/>
    <cellStyle name="常规 2 9 3 2" xfId="880"/>
    <cellStyle name="常规 2 9 4" xfId="881"/>
    <cellStyle name="好_2008年地州对账表(国库资金） 2" xfId="882"/>
    <cellStyle name="输入 3 4" xfId="883"/>
    <cellStyle name="常规 25" xfId="884"/>
    <cellStyle name="常规 30" xfId="885"/>
    <cellStyle name="常规 25 2" xfId="886"/>
    <cellStyle name="常规 31" xfId="887"/>
    <cellStyle name="常规 26" xfId="888"/>
    <cellStyle name="常规 32" xfId="889"/>
    <cellStyle name="常规 27" xfId="890"/>
    <cellStyle name="常规 29" xfId="891"/>
    <cellStyle name="常规 3" xfId="892"/>
    <cellStyle name="输出 4 2" xfId="893"/>
    <cellStyle name="常规 3 2" xfId="894"/>
    <cellStyle name="输出 4 2 2" xfId="895"/>
    <cellStyle name="常规 3 2 2" xfId="896"/>
    <cellStyle name="常规 3 2 2 2" xfId="897"/>
    <cellStyle name="常规 3 2 4" xfId="898"/>
    <cellStyle name="常规 3 2 4 2" xfId="899"/>
    <cellStyle name="常规 3 3" xfId="900"/>
    <cellStyle name="常规 3 3 2" xfId="901"/>
    <cellStyle name="常规 3 3 2 2" xfId="902"/>
    <cellStyle name="常规 3 3 2 2 2" xfId="903"/>
    <cellStyle name="常规 3 3 2 3" xfId="904"/>
    <cellStyle name="常规 3 3 3" xfId="905"/>
    <cellStyle name="常规 3 3 3 2" xfId="906"/>
    <cellStyle name="常规 3 3 4" xfId="907"/>
    <cellStyle name="常规 3 3 4 2" xfId="908"/>
    <cellStyle name="常规 3 4" xfId="909"/>
    <cellStyle name="常规 3 4 2" xfId="910"/>
    <cellStyle name="常规 3 4 2 2" xfId="911"/>
    <cellStyle name="常规 3 5" xfId="912"/>
    <cellStyle name="常规 3 5 2" xfId="913"/>
    <cellStyle name="常规 3 6" xfId="914"/>
    <cellStyle name="常规 3 6 2" xfId="915"/>
    <cellStyle name="常规 3 7" xfId="916"/>
    <cellStyle name="常规 3 8" xfId="917"/>
    <cellStyle name="常规 3_Book1" xfId="918"/>
    <cellStyle name="常规 4" xfId="919"/>
    <cellStyle name="输出 4 3" xfId="920"/>
    <cellStyle name="常规 4 2" xfId="921"/>
    <cellStyle name="常规 4 2 2" xfId="922"/>
    <cellStyle name="常规 4 4" xfId="923"/>
    <cellStyle name="常规 4 2 2 2" xfId="924"/>
    <cellStyle name="常规 6 4" xfId="925"/>
    <cellStyle name="常规 4 2 2 2 2" xfId="926"/>
    <cellStyle name="常规 6 4 2" xfId="927"/>
    <cellStyle name="常规 4 2 3" xfId="928"/>
    <cellStyle name="常规 4 5" xfId="929"/>
    <cellStyle name="常规 4 2 3 2" xfId="930"/>
    <cellStyle name="常规 7 4" xfId="931"/>
    <cellStyle name="常规 4 2 4" xfId="932"/>
    <cellStyle name="常规 4 6" xfId="933"/>
    <cellStyle name="常规 4 2 4 2" xfId="934"/>
    <cellStyle name="常规 4 6 2" xfId="935"/>
    <cellStyle name="常规 439" xfId="936"/>
    <cellStyle name="常规 444" xfId="937"/>
    <cellStyle name="常规 8 4" xfId="938"/>
    <cellStyle name="常规 4 2 5" xfId="939"/>
    <cellStyle name="常规 4 7" xfId="940"/>
    <cellStyle name="常规 4 3" xfId="941"/>
    <cellStyle name="常规 4 3 2" xfId="942"/>
    <cellStyle name="常规 5 4" xfId="943"/>
    <cellStyle name="常规 4 3 2 2" xfId="944"/>
    <cellStyle name="常规 5 4 2" xfId="945"/>
    <cellStyle name="常规 4 3 2 2 2" xfId="946"/>
    <cellStyle name="常规 4 3 2 3" xfId="947"/>
    <cellStyle name="常规 4 3 3" xfId="948"/>
    <cellStyle name="常规 5 5" xfId="949"/>
    <cellStyle name="常规 4 3 3 2" xfId="950"/>
    <cellStyle name="常规 4 3 4" xfId="951"/>
    <cellStyle name="常规 4 3 4 2" xfId="952"/>
    <cellStyle name="常规 4 3 5" xfId="953"/>
    <cellStyle name="常规 428" xfId="954"/>
    <cellStyle name="常规 433" xfId="955"/>
    <cellStyle name="链接单元格 3" xfId="956"/>
    <cellStyle name="常规 429" xfId="957"/>
    <cellStyle name="常规 434" xfId="958"/>
    <cellStyle name="链接单元格 4" xfId="959"/>
    <cellStyle name="常规 430" xfId="960"/>
    <cellStyle name="常规 431" xfId="961"/>
    <cellStyle name="常规 432" xfId="962"/>
    <cellStyle name="链接单元格 2" xfId="963"/>
    <cellStyle name="常规 435" xfId="964"/>
    <cellStyle name="常规 440" xfId="965"/>
    <cellStyle name="链接单元格 5" xfId="966"/>
    <cellStyle name="常规 436" xfId="967"/>
    <cellStyle name="常规 441" xfId="968"/>
    <cellStyle name="链接单元格 6" xfId="969"/>
    <cellStyle name="常规 442" xfId="970"/>
    <cellStyle name="常规 8 2" xfId="971"/>
    <cellStyle name="链接单元格 7" xfId="972"/>
    <cellStyle name="常规 443" xfId="973"/>
    <cellStyle name="常规 8 3" xfId="974"/>
    <cellStyle name="常规 448" xfId="975"/>
    <cellStyle name="常规 449" xfId="976"/>
    <cellStyle name="常规 450" xfId="977"/>
    <cellStyle name="常规 451" xfId="978"/>
    <cellStyle name="常规 452" xfId="979"/>
    <cellStyle name="常规 5 2" xfId="980"/>
    <cellStyle name="常规 5 2 2" xfId="981"/>
    <cellStyle name="常规 5 2 2 2" xfId="982"/>
    <cellStyle name="常规 5 2 3" xfId="983"/>
    <cellStyle name="常规 5 2 3 2" xfId="984"/>
    <cellStyle name="常规 5 2 4" xfId="985"/>
    <cellStyle name="常规 5 3" xfId="986"/>
    <cellStyle name="常规 5 3 2" xfId="987"/>
    <cellStyle name="常规 6" xfId="988"/>
    <cellStyle name="常规 6 2" xfId="989"/>
    <cellStyle name="常规 6 2 2" xfId="990"/>
    <cellStyle name="常规 6 3" xfId="991"/>
    <cellStyle name="常规 6 3 2" xfId="992"/>
    <cellStyle name="常规 6 3 2 2" xfId="993"/>
    <cellStyle name="常规 6 3 3" xfId="994"/>
    <cellStyle name="常规 7" xfId="995"/>
    <cellStyle name="常规 7 2" xfId="996"/>
    <cellStyle name="常规 7 2 2" xfId="997"/>
    <cellStyle name="常规 7 3" xfId="998"/>
    <cellStyle name="常规 7 3 2" xfId="999"/>
    <cellStyle name="常规 8" xfId="1000"/>
    <cellStyle name="常规 9" xfId="1001"/>
    <cellStyle name="常规 9 2 2" xfId="1002"/>
    <cellStyle name="注释 7" xfId="1003"/>
    <cellStyle name="常规 9 2 2 2" xfId="1004"/>
    <cellStyle name="常规 9 2 3" xfId="1005"/>
    <cellStyle name="注释 8" xfId="1006"/>
    <cellStyle name="常规 9 3" xfId="1007"/>
    <cellStyle name="常规 9 3 2" xfId="1008"/>
    <cellStyle name="常规 9 4" xfId="1009"/>
    <cellStyle name="常规 9 5" xfId="1010"/>
    <cellStyle name="常规 94" xfId="1011"/>
    <cellStyle name="常规 95" xfId="1012"/>
    <cellStyle name="常规_2007年云南省向人大报送政府收支预算表格式编制过程表" xfId="1013"/>
    <cellStyle name="常规_2007年云南省向人大报送政府收支预算表格式编制过程表 2" xfId="1014"/>
    <cellStyle name="常规_2007年云南省向人大报送政府收支预算表格式编制过程表 2 2" xfId="1015"/>
    <cellStyle name="计算 2 3" xfId="1016"/>
    <cellStyle name="常规_2007年云南省向人大报送政府收支预算表格式编制过程表 2 2 2" xfId="1017"/>
    <cellStyle name="数量 4" xfId="1018"/>
    <cellStyle name="常规_2015年预算调整表" xfId="1019"/>
    <cellStyle name="常规_exceltmp1" xfId="1020"/>
    <cellStyle name="常规_exceltmp1 2" xfId="1021"/>
    <cellStyle name="计算 4" xfId="1022"/>
    <cellStyle name="常规_Sheet1_2015年预算调整表" xfId="1023"/>
    <cellStyle name="常规_Sheet2_2015年预算调整表" xfId="1024"/>
    <cellStyle name="超级链接 2 2" xfId="1025"/>
    <cellStyle name="超级链接 3" xfId="1026"/>
    <cellStyle name="超链接 2" xfId="1027"/>
    <cellStyle name="超链接 2 2" xfId="1028"/>
    <cellStyle name="超链接 2 2 2" xfId="1029"/>
    <cellStyle name="超链接 3" xfId="1030"/>
    <cellStyle name="超链接 3 2" xfId="1031"/>
    <cellStyle name="超链接 4" xfId="1032"/>
    <cellStyle name="超链接 4 2" xfId="1033"/>
    <cellStyle name="分级显示行_1_Book1" xfId="1034"/>
    <cellStyle name="好 2" xfId="1035"/>
    <cellStyle name="好 2 2" xfId="1036"/>
    <cellStyle name="好 2 2 2" xfId="1037"/>
    <cellStyle name="好 3" xfId="1038"/>
    <cellStyle name="好 3 2" xfId="1039"/>
    <cellStyle name="好 4" xfId="1040"/>
    <cellStyle name="好 5 3" xfId="1041"/>
    <cellStyle name="好 8" xfId="1042"/>
    <cellStyle name="好_0502通海县" xfId="1043"/>
    <cellStyle name="好_0502通海县 2" xfId="1044"/>
    <cellStyle name="好_0502通海县 2 2" xfId="1045"/>
    <cellStyle name="好_0502通海县 3" xfId="1046"/>
    <cellStyle name="好_0605石屏" xfId="1047"/>
    <cellStyle name="好_0605石屏 2" xfId="1048"/>
    <cellStyle name="好_0605石屏 2 2" xfId="1049"/>
    <cellStyle name="好_0605石屏 3" xfId="1050"/>
    <cellStyle name="好_0605石屏县" xfId="1051"/>
    <cellStyle name="好_0605石屏县 2" xfId="1052"/>
    <cellStyle name="好_0605石屏县 3" xfId="1053"/>
    <cellStyle name="好_1110洱源" xfId="1054"/>
    <cellStyle name="好_1110洱源 2" xfId="1055"/>
    <cellStyle name="解释性文本 4 3" xfId="1056"/>
    <cellStyle name="好_1110洱源 2 2" xfId="1057"/>
    <cellStyle name="好_1110洱源 3" xfId="1058"/>
    <cellStyle name="解释性文本 4 4" xfId="1059"/>
    <cellStyle name="好_11大理" xfId="1060"/>
    <cellStyle name="好_11大理 2" xfId="1061"/>
    <cellStyle name="好_11大理 2 2" xfId="1062"/>
    <cellStyle name="好_11大理 3" xfId="1063"/>
    <cellStyle name="好_2007年地州资金往来对账表" xfId="1064"/>
    <cellStyle name="好_2007年地州资金往来对账表 2" xfId="1065"/>
    <cellStyle name="好_2007年地州资金往来对账表 2 2" xfId="1066"/>
    <cellStyle name="好_2007年地州资金往来对账表 3" xfId="1067"/>
    <cellStyle name="好_2008年地州对账表(国库资金） 2 2" xfId="1068"/>
    <cellStyle name="商品名称 2 3" xfId="1069"/>
    <cellStyle name="好_2008年地州对账表(国库资金） 3" xfId="1070"/>
    <cellStyle name="好_Book1" xfId="1071"/>
    <cellStyle name="好_Book1 2" xfId="1072"/>
    <cellStyle name="好_M01-1" xfId="1073"/>
    <cellStyle name="好_M01-1 2" xfId="1074"/>
    <cellStyle name="好_M01-1 2 2" xfId="1075"/>
    <cellStyle name="后继超级链接" xfId="1076"/>
    <cellStyle name="后继超级链接 2" xfId="1077"/>
    <cellStyle name="后继超级链接 2 2" xfId="1078"/>
    <cellStyle name="后继超级链接 3" xfId="1079"/>
    <cellStyle name="汇总 2 2 2" xfId="1080"/>
    <cellStyle name="汇总 2 2 2 2" xfId="1081"/>
    <cellStyle name="汇总 8" xfId="1082"/>
    <cellStyle name="汇总 2 2 3" xfId="1083"/>
    <cellStyle name="警告文本 2 2 2" xfId="1084"/>
    <cellStyle name="汇总 2 3" xfId="1085"/>
    <cellStyle name="汇总 2 3 2" xfId="1086"/>
    <cellStyle name="汇总 2 4" xfId="1087"/>
    <cellStyle name="汇总 2 4 2" xfId="1088"/>
    <cellStyle name="汇总 2 5" xfId="1089"/>
    <cellStyle name="汇总 3 2" xfId="1090"/>
    <cellStyle name="汇总 3 2 2" xfId="1091"/>
    <cellStyle name="汇总 3 2 2 2" xfId="1092"/>
    <cellStyle name="汇总 3 2 3" xfId="1093"/>
    <cellStyle name="警告文本 3 2 2" xfId="1094"/>
    <cellStyle name="汇总 3 3" xfId="1095"/>
    <cellStyle name="汇总 3 3 2" xfId="1096"/>
    <cellStyle name="汇总 3 4" xfId="1097"/>
    <cellStyle name="汇总 3 4 2" xfId="1098"/>
    <cellStyle name="汇总 3 5" xfId="1099"/>
    <cellStyle name="汇总 4 2" xfId="1100"/>
    <cellStyle name="汇总 4 2 2" xfId="1101"/>
    <cellStyle name="汇总 4 2 2 2" xfId="1102"/>
    <cellStyle name="汇总 4 2 3" xfId="1103"/>
    <cellStyle name="警告文本 4 2 2" xfId="1104"/>
    <cellStyle name="汇总 4 3" xfId="1105"/>
    <cellStyle name="汇总 4 3 2" xfId="1106"/>
    <cellStyle name="汇总 4 4" xfId="1107"/>
    <cellStyle name="汇总 4 4 2" xfId="1108"/>
    <cellStyle name="汇总 4 5" xfId="1109"/>
    <cellStyle name="汇总 5 2" xfId="1110"/>
    <cellStyle name="汇总 5 2 2" xfId="1111"/>
    <cellStyle name="汇总 5 3" xfId="1112"/>
    <cellStyle name="汇总 5 3 2" xfId="1113"/>
    <cellStyle name="汇总 5 4" xfId="1114"/>
    <cellStyle name="千分位_97-917" xfId="1115"/>
    <cellStyle name="汇总 7" xfId="1116"/>
    <cellStyle name="汇总 7 2" xfId="1117"/>
    <cellStyle name="汇总 8 2" xfId="1118"/>
    <cellStyle name="计算 2" xfId="1119"/>
    <cellStyle name="计算 2 2" xfId="1120"/>
    <cellStyle name="计算 2 2 2" xfId="1121"/>
    <cellStyle name="计算 2 4" xfId="1122"/>
    <cellStyle name="计算 3" xfId="1123"/>
    <cellStyle name="计算 3 2" xfId="1124"/>
    <cellStyle name="计算 3 2 2" xfId="1125"/>
    <cellStyle name="计算 3 3" xfId="1126"/>
    <cellStyle name="计算 3 4" xfId="1127"/>
    <cellStyle name="计算 4 2" xfId="1128"/>
    <cellStyle name="计算 4 2 2" xfId="1129"/>
    <cellStyle name="计算 4 3" xfId="1130"/>
    <cellStyle name="计算 4 4" xfId="1131"/>
    <cellStyle name="计算 5" xfId="1132"/>
    <cellStyle name="计算 5 2" xfId="1133"/>
    <cellStyle name="计算 5 3" xfId="1134"/>
    <cellStyle name="计算 6" xfId="1135"/>
    <cellStyle name="计算 7" xfId="1136"/>
    <cellStyle name="计算 8" xfId="1137"/>
    <cellStyle name="检查单元格 2" xfId="1138"/>
    <cellStyle name="检查单元格 2 2" xfId="1139"/>
    <cellStyle name="检查单元格 2 3" xfId="1140"/>
    <cellStyle name="检查单元格 2 4" xfId="1141"/>
    <cellStyle name="检查单元格 3" xfId="1142"/>
    <cellStyle name="检查单元格 3 2" xfId="1143"/>
    <cellStyle name="检查单元格 3 2 2" xfId="1144"/>
    <cellStyle name="检查单元格 3 3" xfId="1145"/>
    <cellStyle name="检查单元格 3 4" xfId="1146"/>
    <cellStyle name="检查单元格 4" xfId="1147"/>
    <cellStyle name="检查单元格 4 2" xfId="1148"/>
    <cellStyle name="检查单元格 4 2 2" xfId="1149"/>
    <cellStyle name="检查单元格 4 3" xfId="1150"/>
    <cellStyle name="检查单元格 4 4" xfId="1151"/>
    <cellStyle name="检查单元格 5" xfId="1152"/>
    <cellStyle name="检查单元格 5 2" xfId="1153"/>
    <cellStyle name="检查单元格 5 3" xfId="1154"/>
    <cellStyle name="检查单元格 8" xfId="1155"/>
    <cellStyle name="解释性文本 2" xfId="1156"/>
    <cellStyle name="解释性文本 2 2" xfId="1157"/>
    <cellStyle name="解释性文本 2 2 2" xfId="1158"/>
    <cellStyle name="解释性文本 2 3" xfId="1159"/>
    <cellStyle name="解释性文本 2 4" xfId="1160"/>
    <cellStyle name="解释性文本 3" xfId="1161"/>
    <cellStyle name="解释性文本 3 2" xfId="1162"/>
    <cellStyle name="解释性文本 3 2 2" xfId="1163"/>
    <cellStyle name="解释性文本 3 3" xfId="1164"/>
    <cellStyle name="解释性文本 3 4" xfId="1165"/>
    <cellStyle name="解释性文本 4" xfId="1166"/>
    <cellStyle name="解释性文本 4 2" xfId="1167"/>
    <cellStyle name="解释性文本 4 2 2" xfId="1168"/>
    <cellStyle name="借出原因" xfId="1169"/>
    <cellStyle name="借出原因 2" xfId="1170"/>
    <cellStyle name="借出原因 2 2" xfId="1171"/>
    <cellStyle name="借出原因 2 2 2" xfId="1172"/>
    <cellStyle name="借出原因 2 3" xfId="1173"/>
    <cellStyle name="借出原因 3" xfId="1174"/>
    <cellStyle name="借出原因 3 2" xfId="1175"/>
    <cellStyle name="借出原因 4" xfId="1176"/>
    <cellStyle name="警告文本 2" xfId="1177"/>
    <cellStyle name="警告文本 2 2" xfId="1178"/>
    <cellStyle name="警告文本 2 3" xfId="1179"/>
    <cellStyle name="警告文本 2 4" xfId="1180"/>
    <cellStyle name="警告文本 3" xfId="1181"/>
    <cellStyle name="警告文本 3 2" xfId="1182"/>
    <cellStyle name="警告文本 3 3" xfId="1183"/>
    <cellStyle name="警告文本 3 4" xfId="1184"/>
    <cellStyle name="警告文本 4" xfId="1185"/>
    <cellStyle name="警告文本 4 2" xfId="1186"/>
    <cellStyle name="警告文本 4 3" xfId="1187"/>
    <cellStyle name="警告文本 4 4" xfId="1188"/>
    <cellStyle name="警告文本 5" xfId="1189"/>
    <cellStyle name="警告文本 5 2" xfId="1190"/>
    <cellStyle name="警告文本 5 3" xfId="1191"/>
    <cellStyle name="警告文本 6" xfId="1192"/>
    <cellStyle name="警告文本 7" xfId="1193"/>
    <cellStyle name="链接单元格 2 2" xfId="1194"/>
    <cellStyle name="链接单元格 2 2 2" xfId="1195"/>
    <cellStyle name="链接单元格 2 3" xfId="1196"/>
    <cellStyle name="链接单元格 2 4" xfId="1197"/>
    <cellStyle name="链接单元格 3 2" xfId="1198"/>
    <cellStyle name="链接单元格 3 3" xfId="1199"/>
    <cellStyle name="链接单元格 3 4" xfId="1200"/>
    <cellStyle name="链接单元格 4 2" xfId="1201"/>
    <cellStyle name="链接单元格 4 2 2" xfId="1202"/>
    <cellStyle name="链接单元格 4 3" xfId="1203"/>
    <cellStyle name="链接单元格 4 4" xfId="1204"/>
    <cellStyle name="链接单元格 5 2" xfId="1205"/>
    <cellStyle name="链接单元格 5 3" xfId="1206"/>
    <cellStyle name="普通_97-917" xfId="1207"/>
    <cellStyle name="千分位[0]_laroux" xfId="1208"/>
    <cellStyle name="输入 8" xfId="1209"/>
    <cellStyle name="千位[0]_ 方正PC" xfId="1210"/>
    <cellStyle name="千位_ 方正PC" xfId="1211"/>
    <cellStyle name="千位分隔 11" xfId="1212"/>
    <cellStyle name="千位分隔 11 2" xfId="1213"/>
    <cellStyle name="千位分隔 2" xfId="1214"/>
    <cellStyle name="千位分隔 2 2 2" xfId="1215"/>
    <cellStyle name="千位分隔 2 3" xfId="1216"/>
    <cellStyle name="千位分隔 4 6" xfId="1217"/>
    <cellStyle name="千位分隔 4 6 2" xfId="1218"/>
    <cellStyle name="千位分隔 7 2" xfId="1219"/>
    <cellStyle name="千位分隔 8 2" xfId="1220"/>
    <cellStyle name="千位分隔 9" xfId="1221"/>
    <cellStyle name="强调 1" xfId="1222"/>
    <cellStyle name="强调 1 2" xfId="1223"/>
    <cellStyle name="强调 2" xfId="1224"/>
    <cellStyle name="强调 3" xfId="1225"/>
    <cellStyle name="强调 3 2" xfId="1226"/>
    <cellStyle name="强调文字颜色 1 2 2" xfId="1227"/>
    <cellStyle name="强调文字颜色 1 2 2 2" xfId="1228"/>
    <cellStyle name="强调文字颜色 1 2 3" xfId="1229"/>
    <cellStyle name="强调文字颜色 1 3" xfId="1230"/>
    <cellStyle name="强调文字颜色 1 3 2" xfId="1231"/>
    <cellStyle name="强调文字颜色 2 2" xfId="1232"/>
    <cellStyle name="强调文字颜色 2 2 3" xfId="1233"/>
    <cellStyle name="强调文字颜色 2 3" xfId="1234"/>
    <cellStyle name="强调文字颜色 3 2" xfId="1235"/>
    <cellStyle name="强调文字颜色 3 2 2" xfId="1236"/>
    <cellStyle name="强调文字颜色 3 2 2 2" xfId="1237"/>
    <cellStyle name="强调文字颜色 3 2 3" xfId="1238"/>
    <cellStyle name="强调文字颜色 4 2" xfId="1239"/>
    <cellStyle name="强调文字颜色 4 2 2" xfId="1240"/>
    <cellStyle name="强调文字颜色 4 2 2 2" xfId="1241"/>
    <cellStyle name="强调文字颜色 4 2 3" xfId="1242"/>
    <cellStyle name="强调文字颜色 4 3" xfId="1243"/>
    <cellStyle name="强调文字颜色 4 3 2" xfId="1244"/>
    <cellStyle name="强调文字颜色 5 2" xfId="1245"/>
    <cellStyle name="强调文字颜色 5 3" xfId="1246"/>
    <cellStyle name="强调文字颜色 5 3 2" xfId="1247"/>
    <cellStyle name="强调文字颜色 6 2" xfId="1248"/>
    <cellStyle name="强调文字颜色 6 2 2" xfId="1249"/>
    <cellStyle name="强调文字颜色 6 2 2 2" xfId="1250"/>
    <cellStyle name="强调文字颜色 6 2 3" xfId="1251"/>
    <cellStyle name="强调文字颜色 6 3" xfId="1252"/>
    <cellStyle name="强调文字颜色 6 3 2" xfId="1253"/>
    <cellStyle name="日期 2" xfId="1254"/>
    <cellStyle name="日期 2 2" xfId="1255"/>
    <cellStyle name="日期 2 2 2" xfId="1256"/>
    <cellStyle name="日期 2 3" xfId="1257"/>
    <cellStyle name="日期 3" xfId="1258"/>
    <cellStyle name="日期 3 2" xfId="1259"/>
    <cellStyle name="日期 4" xfId="1260"/>
    <cellStyle name="商品名称" xfId="1261"/>
    <cellStyle name="商品名称 2" xfId="1262"/>
    <cellStyle name="商品名称 2 2" xfId="1263"/>
    <cellStyle name="商品名称 2 2 2" xfId="1264"/>
    <cellStyle name="商品名称 3" xfId="1265"/>
    <cellStyle name="商品名称 3 2" xfId="1266"/>
    <cellStyle name="适中 2" xfId="1267"/>
    <cellStyle name="适中 2 3" xfId="1268"/>
    <cellStyle name="适中 2 4" xfId="1269"/>
    <cellStyle name="适中 3 2" xfId="1270"/>
    <cellStyle name="适中 3 2 2" xfId="1271"/>
    <cellStyle name="适中 3 3" xfId="1272"/>
    <cellStyle name="适中 3 4" xfId="1273"/>
    <cellStyle name="适中 4" xfId="1274"/>
    <cellStyle name="适中 4 2" xfId="1275"/>
    <cellStyle name="适中 4 2 2" xfId="1276"/>
    <cellStyle name="适中 4 3" xfId="1277"/>
    <cellStyle name="适中 4 4" xfId="1278"/>
    <cellStyle name="适中 5" xfId="1279"/>
    <cellStyle name="适中 5 2" xfId="1280"/>
    <cellStyle name="适中 5 3" xfId="1281"/>
    <cellStyle name="适中 6" xfId="1282"/>
    <cellStyle name="适中 7" xfId="1283"/>
    <cellStyle name="适中 8" xfId="1284"/>
    <cellStyle name="输出 2" xfId="1285"/>
    <cellStyle name="输出 2 2" xfId="1286"/>
    <cellStyle name="输出 2 3" xfId="1287"/>
    <cellStyle name="输出 2 4" xfId="1288"/>
    <cellStyle name="输出 3" xfId="1289"/>
    <cellStyle name="输出 3 2" xfId="1290"/>
    <cellStyle name="输出 3 3" xfId="1291"/>
    <cellStyle name="输出 4" xfId="1292"/>
    <cellStyle name="输出 5" xfId="1293"/>
    <cellStyle name="输出 5 2" xfId="1294"/>
    <cellStyle name="输出 5 3" xfId="1295"/>
    <cellStyle name="输出 6" xfId="1296"/>
    <cellStyle name="输出 7" xfId="1297"/>
    <cellStyle name="输出 8" xfId="1298"/>
    <cellStyle name="输入 2 2 2" xfId="1299"/>
    <cellStyle name="输入 2 3" xfId="1300"/>
    <cellStyle name="输入 4" xfId="1301"/>
    <cellStyle name="输入 4 2" xfId="1302"/>
    <cellStyle name="输入 4 2 2" xfId="1303"/>
    <cellStyle name="输入 4 3" xfId="1304"/>
    <cellStyle name="输入 4 4" xfId="1305"/>
    <cellStyle name="输入 5" xfId="1306"/>
    <cellStyle name="输入 5 2" xfId="1307"/>
    <cellStyle name="输入 5 3" xfId="1308"/>
    <cellStyle name="输入 6" xfId="1309"/>
    <cellStyle name="输入 7" xfId="1310"/>
    <cellStyle name="数量" xfId="1311"/>
    <cellStyle name="数量 2" xfId="1312"/>
    <cellStyle name="数量 2 2" xfId="1313"/>
    <cellStyle name="数量 2 3" xfId="1314"/>
    <cellStyle name="数量 3 2" xfId="1315"/>
    <cellStyle name="未定义" xfId="1316"/>
    <cellStyle name="样式 1" xfId="1317"/>
    <cellStyle name="寘嬫愗傝 [0.00]_Region Orders (2)" xfId="1318"/>
    <cellStyle name="寘嬫愗傝_Region Orders (2)" xfId="1319"/>
    <cellStyle name="注释 2 2" xfId="1320"/>
    <cellStyle name="注释 2 2 2" xfId="1321"/>
    <cellStyle name="注释 2 3" xfId="1322"/>
    <cellStyle name="注释 2 4" xfId="1323"/>
    <cellStyle name="注释 3" xfId="1324"/>
    <cellStyle name="注释 3 2" xfId="1325"/>
    <cellStyle name="注释 3 2 2" xfId="1326"/>
    <cellStyle name="注释 3 3" xfId="1327"/>
    <cellStyle name="注释 3 4" xfId="1328"/>
    <cellStyle name="注释 4" xfId="1329"/>
    <cellStyle name="注释 5" xfId="1330"/>
    <cellStyle name="注释 5 2" xfId="1331"/>
    <cellStyle name="注释 5 3" xfId="1332"/>
    <cellStyle name="注释 6" xfId="1333"/>
    <cellStyle name="千位分隔 2 5" xfId="1334"/>
    <cellStyle name="常规 3 9" xfId="1335"/>
  </cellStyles>
  <dxfs count="5">
    <dxf>
      <font>
        <color indexed="9"/>
      </font>
    </dxf>
    <dxf>
      <font>
        <b val="1"/>
        <i val="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2"/>
  <sheetViews>
    <sheetView showGridLines="0" showZeros="0" zoomScale="90" zoomScaleNormal="90" topLeftCell="B1" workbookViewId="0">
      <pane xSplit="1" ySplit="4" topLeftCell="C32" activePane="bottomRight" state="frozen"/>
      <selection/>
      <selection pane="topRight"/>
      <selection pane="bottomLeft"/>
      <selection pane="bottomRight" activeCell="C3" sqref="C3"/>
    </sheetView>
  </sheetViews>
  <sheetFormatPr defaultColWidth="9" defaultRowHeight="14.25" outlineLevelCol="4"/>
  <cols>
    <col min="1" max="1" width="17.625" style="313" customWidth="1"/>
    <col min="2" max="2" width="50.75" style="313" customWidth="1"/>
    <col min="3" max="4" width="20.625" style="313" customWidth="1"/>
    <col min="5" max="5" width="20.625" style="508" customWidth="1"/>
    <col min="6" max="6" width="31.625" style="509" customWidth="1"/>
    <col min="7" max="16384" width="9" style="509"/>
  </cols>
  <sheetData>
    <row r="1" ht="45" customHeight="1" spans="1:5">
      <c r="A1" s="315"/>
      <c r="B1" s="315" t="s">
        <v>0</v>
      </c>
      <c r="C1" s="315"/>
      <c r="D1" s="315"/>
      <c r="E1" s="315"/>
    </row>
    <row r="2" ht="18.95" customHeight="1" spans="1:5">
      <c r="A2" s="375"/>
      <c r="B2" s="510"/>
      <c r="C2" s="511"/>
      <c r="D2" s="375"/>
      <c r="E2" s="318" t="s">
        <v>1</v>
      </c>
    </row>
    <row r="3" s="505" customFormat="1" ht="45" customHeight="1" spans="1:5">
      <c r="A3" s="319" t="s">
        <v>2</v>
      </c>
      <c r="B3" s="512" t="s">
        <v>3</v>
      </c>
      <c r="C3" s="377" t="s">
        <v>4</v>
      </c>
      <c r="D3" s="377" t="s">
        <v>5</v>
      </c>
      <c r="E3" s="512" t="s">
        <v>6</v>
      </c>
    </row>
    <row r="4" ht="37.5" customHeight="1" spans="1:5">
      <c r="A4" s="485" t="s">
        <v>7</v>
      </c>
      <c r="B4" s="478" t="s">
        <v>8</v>
      </c>
      <c r="C4" s="364">
        <f>SUM(C5:C19)</f>
        <v>51182</v>
      </c>
      <c r="D4" s="364">
        <f>SUM(D5:D19)</f>
        <v>55388</v>
      </c>
      <c r="E4" s="128">
        <f>(D4-C4)/C4</f>
        <v>0.082</v>
      </c>
    </row>
    <row r="5" ht="37.5" customHeight="1" spans="1:5">
      <c r="A5" s="368" t="s">
        <v>9</v>
      </c>
      <c r="B5" s="341" t="s">
        <v>10</v>
      </c>
      <c r="C5" s="342">
        <v>14068</v>
      </c>
      <c r="D5" s="342">
        <v>17162</v>
      </c>
      <c r="E5" s="128">
        <f t="shared" ref="E5:E39" si="0">(D5-C5)/C5</f>
        <v>0.22</v>
      </c>
    </row>
    <row r="6" ht="37.5" customHeight="1" spans="1:5">
      <c r="A6" s="368" t="s">
        <v>11</v>
      </c>
      <c r="B6" s="341" t="s">
        <v>12</v>
      </c>
      <c r="C6" s="342">
        <v>1733</v>
      </c>
      <c r="D6" s="342">
        <v>1815</v>
      </c>
      <c r="E6" s="128">
        <f t="shared" si="0"/>
        <v>0.047</v>
      </c>
    </row>
    <row r="7" ht="37.5" customHeight="1" spans="1:5">
      <c r="A7" s="368" t="s">
        <v>13</v>
      </c>
      <c r="B7" s="341" t="s">
        <v>14</v>
      </c>
      <c r="C7" s="342">
        <v>446</v>
      </c>
      <c r="D7" s="342">
        <v>480</v>
      </c>
      <c r="E7" s="128">
        <f t="shared" si="0"/>
        <v>0.076</v>
      </c>
    </row>
    <row r="8" ht="37.5" customHeight="1" spans="1:5">
      <c r="A8" s="368" t="s">
        <v>15</v>
      </c>
      <c r="B8" s="341" t="s">
        <v>16</v>
      </c>
      <c r="C8" s="342">
        <v>2498</v>
      </c>
      <c r="D8" s="342">
        <v>3000</v>
      </c>
      <c r="E8" s="128">
        <f t="shared" si="0"/>
        <v>0.201</v>
      </c>
    </row>
    <row r="9" ht="37.5" customHeight="1" spans="1:5">
      <c r="A9" s="368" t="s">
        <v>17</v>
      </c>
      <c r="B9" s="341" t="s">
        <v>18</v>
      </c>
      <c r="C9" s="342">
        <v>1689</v>
      </c>
      <c r="D9" s="342">
        <v>1850</v>
      </c>
      <c r="E9" s="128">
        <f t="shared" si="0"/>
        <v>0.095</v>
      </c>
    </row>
    <row r="10" ht="37.5" customHeight="1" spans="1:5">
      <c r="A10" s="368" t="s">
        <v>19</v>
      </c>
      <c r="B10" s="341" t="s">
        <v>20</v>
      </c>
      <c r="C10" s="342">
        <v>1922</v>
      </c>
      <c r="D10" s="342">
        <v>1740</v>
      </c>
      <c r="E10" s="128">
        <f t="shared" si="0"/>
        <v>-0.095</v>
      </c>
    </row>
    <row r="11" ht="37.5" customHeight="1" spans="1:5">
      <c r="A11" s="368" t="s">
        <v>21</v>
      </c>
      <c r="B11" s="341" t="s">
        <v>22</v>
      </c>
      <c r="C11" s="342">
        <v>468</v>
      </c>
      <c r="D11" s="342">
        <v>600</v>
      </c>
      <c r="E11" s="128">
        <f t="shared" si="0"/>
        <v>0.282</v>
      </c>
    </row>
    <row r="12" ht="37.5" customHeight="1" spans="1:5">
      <c r="A12" s="368" t="s">
        <v>23</v>
      </c>
      <c r="B12" s="341" t="s">
        <v>24</v>
      </c>
      <c r="C12" s="342">
        <v>5873</v>
      </c>
      <c r="D12" s="342">
        <v>3800</v>
      </c>
      <c r="E12" s="128">
        <f t="shared" si="0"/>
        <v>-0.353</v>
      </c>
    </row>
    <row r="13" ht="37.5" customHeight="1" spans="1:5">
      <c r="A13" s="368" t="s">
        <v>25</v>
      </c>
      <c r="B13" s="341" t="s">
        <v>26</v>
      </c>
      <c r="C13" s="342">
        <v>3637</v>
      </c>
      <c r="D13" s="342">
        <v>5600</v>
      </c>
      <c r="E13" s="128">
        <f t="shared" si="0"/>
        <v>0.54</v>
      </c>
    </row>
    <row r="14" ht="37.5" customHeight="1" spans="1:5">
      <c r="A14" s="368" t="s">
        <v>27</v>
      </c>
      <c r="B14" s="341" t="s">
        <v>28</v>
      </c>
      <c r="C14" s="342">
        <v>1075</v>
      </c>
      <c r="D14" s="342">
        <v>300</v>
      </c>
      <c r="E14" s="128">
        <f t="shared" si="0"/>
        <v>-0.721</v>
      </c>
    </row>
    <row r="15" ht="37.5" customHeight="1" spans="1:5">
      <c r="A15" s="368" t="s">
        <v>29</v>
      </c>
      <c r="B15" s="341" t="s">
        <v>30</v>
      </c>
      <c r="C15" s="342">
        <v>99</v>
      </c>
      <c r="D15" s="342">
        <v>200</v>
      </c>
      <c r="E15" s="128">
        <f t="shared" si="0"/>
        <v>1.02</v>
      </c>
    </row>
    <row r="16" ht="37.5" customHeight="1" spans="1:5">
      <c r="A16" s="368" t="s">
        <v>31</v>
      </c>
      <c r="B16" s="341" t="s">
        <v>32</v>
      </c>
      <c r="C16" s="342">
        <v>5378</v>
      </c>
      <c r="D16" s="342">
        <v>6500</v>
      </c>
      <c r="E16" s="128">
        <f t="shared" si="0"/>
        <v>0.209</v>
      </c>
    </row>
    <row r="17" ht="37.5" customHeight="1" spans="1:5">
      <c r="A17" s="368" t="s">
        <v>33</v>
      </c>
      <c r="B17" s="341" t="s">
        <v>34</v>
      </c>
      <c r="C17" s="342">
        <v>11521</v>
      </c>
      <c r="D17" s="342">
        <v>11521</v>
      </c>
      <c r="E17" s="128">
        <f t="shared" si="0"/>
        <v>0</v>
      </c>
    </row>
    <row r="18" ht="37.5" customHeight="1" spans="1:5">
      <c r="A18" s="368" t="s">
        <v>35</v>
      </c>
      <c r="B18" s="341" t="s">
        <v>36</v>
      </c>
      <c r="C18" s="342">
        <v>748</v>
      </c>
      <c r="D18" s="342">
        <v>820</v>
      </c>
      <c r="E18" s="128">
        <f t="shared" si="0"/>
        <v>0.096</v>
      </c>
    </row>
    <row r="19" ht="37.5" customHeight="1" spans="1:5">
      <c r="A19" s="518" t="s">
        <v>37</v>
      </c>
      <c r="B19" s="341" t="s">
        <v>38</v>
      </c>
      <c r="C19" s="342">
        <v>27</v>
      </c>
      <c r="D19" s="342">
        <v>0</v>
      </c>
      <c r="E19" s="128">
        <f t="shared" si="0"/>
        <v>-1</v>
      </c>
    </row>
    <row r="20" ht="37.5" customHeight="1" spans="1:5">
      <c r="A20" s="365" t="s">
        <v>39</v>
      </c>
      <c r="B20" s="478" t="s">
        <v>40</v>
      </c>
      <c r="C20" s="364">
        <f>SUM(C21:C28)</f>
        <v>14671</v>
      </c>
      <c r="D20" s="364">
        <f>SUM(D21:D28)</f>
        <v>13100</v>
      </c>
      <c r="E20" s="128">
        <f t="shared" si="0"/>
        <v>-0.107</v>
      </c>
    </row>
    <row r="21" ht="37.5" customHeight="1" spans="1:5">
      <c r="A21" s="513" t="s">
        <v>41</v>
      </c>
      <c r="B21" s="341" t="s">
        <v>42</v>
      </c>
      <c r="C21" s="342">
        <v>3483</v>
      </c>
      <c r="D21" s="342">
        <v>2912</v>
      </c>
      <c r="E21" s="128">
        <f t="shared" si="0"/>
        <v>-0.164</v>
      </c>
    </row>
    <row r="22" ht="37.5" customHeight="1" spans="1:5">
      <c r="A22" s="368" t="s">
        <v>43</v>
      </c>
      <c r="B22" s="482" t="s">
        <v>44</v>
      </c>
      <c r="C22" s="342">
        <v>3613</v>
      </c>
      <c r="D22" s="342">
        <v>3613</v>
      </c>
      <c r="E22" s="128">
        <f t="shared" si="0"/>
        <v>0</v>
      </c>
    </row>
    <row r="23" ht="37.5" customHeight="1" spans="1:5">
      <c r="A23" s="368" t="s">
        <v>45</v>
      </c>
      <c r="B23" s="341" t="s">
        <v>46</v>
      </c>
      <c r="C23" s="342">
        <v>4978</v>
      </c>
      <c r="D23" s="342">
        <v>3978</v>
      </c>
      <c r="E23" s="128">
        <f t="shared" si="0"/>
        <v>-0.201</v>
      </c>
    </row>
    <row r="24" ht="37.5" customHeight="1" spans="1:5">
      <c r="A24" s="368" t="s">
        <v>47</v>
      </c>
      <c r="B24" s="341" t="s">
        <v>48</v>
      </c>
      <c r="C24" s="342">
        <v>0</v>
      </c>
      <c r="D24" s="342">
        <v>0</v>
      </c>
      <c r="E24" s="128"/>
    </row>
    <row r="25" ht="37.5" customHeight="1" spans="1:5">
      <c r="A25" s="368" t="s">
        <v>49</v>
      </c>
      <c r="B25" s="341" t="s">
        <v>50</v>
      </c>
      <c r="C25" s="342">
        <v>1752</v>
      </c>
      <c r="D25" s="342">
        <v>1752</v>
      </c>
      <c r="E25" s="128">
        <f t="shared" si="0"/>
        <v>0</v>
      </c>
    </row>
    <row r="26" ht="37.5" customHeight="1" spans="1:5">
      <c r="A26" s="368" t="s">
        <v>51</v>
      </c>
      <c r="B26" s="341" t="s">
        <v>52</v>
      </c>
      <c r="C26" s="342">
        <v>0</v>
      </c>
      <c r="D26" s="342">
        <v>0</v>
      </c>
      <c r="E26" s="128"/>
    </row>
    <row r="27" ht="37.5" customHeight="1" spans="1:5">
      <c r="A27" s="368" t="s">
        <v>53</v>
      </c>
      <c r="B27" s="341" t="s">
        <v>54</v>
      </c>
      <c r="C27" s="342">
        <v>375</v>
      </c>
      <c r="D27" s="342">
        <v>375</v>
      </c>
      <c r="E27" s="128">
        <f t="shared" si="0"/>
        <v>0</v>
      </c>
    </row>
    <row r="28" ht="37.5" customHeight="1" spans="1:5">
      <c r="A28" s="368" t="s">
        <v>55</v>
      </c>
      <c r="B28" s="341" t="s">
        <v>56</v>
      </c>
      <c r="C28" s="342">
        <v>470</v>
      </c>
      <c r="D28" s="342">
        <v>470</v>
      </c>
      <c r="E28" s="128"/>
    </row>
    <row r="29" ht="37.5" customHeight="1" spans="1:5">
      <c r="A29" s="368"/>
      <c r="B29" s="341"/>
      <c r="C29" s="342"/>
      <c r="D29" s="342"/>
      <c r="E29" s="128"/>
    </row>
    <row r="30" s="506" customFormat="1" ht="37.5" customHeight="1" spans="1:5">
      <c r="A30" s="514"/>
      <c r="B30" s="484" t="s">
        <v>57</v>
      </c>
      <c r="C30" s="364">
        <f>SUM(C4,C20)</f>
        <v>65853</v>
      </c>
      <c r="D30" s="364">
        <f>SUM(D4,D20)</f>
        <v>68488</v>
      </c>
      <c r="E30" s="128">
        <f t="shared" si="0"/>
        <v>0.04</v>
      </c>
    </row>
    <row r="31" ht="37.5" customHeight="1" spans="1:5">
      <c r="A31" s="365">
        <v>105</v>
      </c>
      <c r="B31" s="334" t="s">
        <v>58</v>
      </c>
      <c r="C31" s="364">
        <v>28800</v>
      </c>
      <c r="D31" s="364">
        <v>3880</v>
      </c>
      <c r="E31" s="128">
        <f t="shared" si="0"/>
        <v>-0.865</v>
      </c>
    </row>
    <row r="32" ht="37.5" customHeight="1" spans="1:5">
      <c r="A32" s="485">
        <v>110</v>
      </c>
      <c r="B32" s="478" t="s">
        <v>59</v>
      </c>
      <c r="C32" s="364">
        <f>SUM(C33:C38)</f>
        <v>173695</v>
      </c>
      <c r="D32" s="364">
        <f>SUM(D33:D38)</f>
        <v>205043</v>
      </c>
      <c r="E32" s="128">
        <f t="shared" si="0"/>
        <v>0.18</v>
      </c>
    </row>
    <row r="33" ht="37.5" customHeight="1" spans="1:5">
      <c r="A33" s="368">
        <v>11001</v>
      </c>
      <c r="B33" s="341" t="s">
        <v>60</v>
      </c>
      <c r="C33" s="342">
        <v>6571</v>
      </c>
      <c r="D33" s="342">
        <v>6571</v>
      </c>
      <c r="E33" s="128">
        <f t="shared" si="0"/>
        <v>0</v>
      </c>
    </row>
    <row r="34" ht="37.5" customHeight="1" spans="1:5">
      <c r="A34" s="368"/>
      <c r="B34" s="341" t="s">
        <v>61</v>
      </c>
      <c r="C34" s="342">
        <v>138520</v>
      </c>
      <c r="D34" s="342">
        <v>120127</v>
      </c>
      <c r="E34" s="128">
        <f t="shared" si="0"/>
        <v>-0.133</v>
      </c>
    </row>
    <row r="35" ht="37.5" customHeight="1" spans="1:5">
      <c r="A35" s="368">
        <v>11008</v>
      </c>
      <c r="B35" s="341" t="s">
        <v>62</v>
      </c>
      <c r="C35" s="342">
        <v>2107</v>
      </c>
      <c r="D35" s="342">
        <v>3382</v>
      </c>
      <c r="E35" s="128">
        <f t="shared" si="0"/>
        <v>0.605</v>
      </c>
    </row>
    <row r="36" ht="37.5" customHeight="1" spans="1:5">
      <c r="A36" s="368">
        <v>11009</v>
      </c>
      <c r="B36" s="341" t="s">
        <v>63</v>
      </c>
      <c r="C36" s="342">
        <v>26497</v>
      </c>
      <c r="D36" s="342">
        <v>74433</v>
      </c>
      <c r="E36" s="128">
        <f t="shared" si="0"/>
        <v>1.809</v>
      </c>
    </row>
    <row r="37" s="507" customFormat="1" ht="37.5" customHeight="1" spans="1:5">
      <c r="A37" s="515">
        <v>11013</v>
      </c>
      <c r="B37" s="344" t="s">
        <v>64</v>
      </c>
      <c r="C37" s="342"/>
      <c r="D37" s="342"/>
      <c r="E37" s="128"/>
    </row>
    <row r="38" s="507" customFormat="1" ht="37.5" customHeight="1" spans="1:5">
      <c r="A38" s="515">
        <v>11015</v>
      </c>
      <c r="B38" s="344" t="s">
        <v>65</v>
      </c>
      <c r="C38" s="342"/>
      <c r="D38" s="342">
        <v>530</v>
      </c>
      <c r="E38" s="128"/>
    </row>
    <row r="39" ht="37.5" customHeight="1" spans="1:5">
      <c r="A39" s="516"/>
      <c r="B39" s="488" t="s">
        <v>66</v>
      </c>
      <c r="C39" s="364">
        <f>SUM(C30:C32)</f>
        <v>268348</v>
      </c>
      <c r="D39" s="364">
        <f>SUM(D30:D32)</f>
        <v>277411</v>
      </c>
      <c r="E39" s="128">
        <f t="shared" si="0"/>
        <v>0.034</v>
      </c>
    </row>
    <row r="40" spans="3:4">
      <c r="C40" s="517"/>
      <c r="D40" s="517"/>
    </row>
    <row r="41" spans="4:4">
      <c r="D41" s="517"/>
    </row>
    <row r="42" spans="3:4">
      <c r="C42" s="517"/>
      <c r="D42" s="517"/>
    </row>
    <row r="43" spans="4:4">
      <c r="D43" s="517"/>
    </row>
    <row r="44" spans="3:4">
      <c r="C44" s="517"/>
      <c r="D44" s="517"/>
    </row>
    <row r="45" spans="3:4">
      <c r="C45" s="517"/>
      <c r="D45" s="517"/>
    </row>
    <row r="46" spans="4:4">
      <c r="D46" s="517"/>
    </row>
    <row r="47" spans="3:4">
      <c r="C47" s="517"/>
      <c r="D47" s="517"/>
    </row>
    <row r="48" spans="3:4">
      <c r="C48" s="517"/>
      <c r="D48" s="517"/>
    </row>
    <row r="49" spans="3:4">
      <c r="C49" s="517"/>
      <c r="D49" s="517"/>
    </row>
    <row r="50" spans="3:4">
      <c r="C50" s="517"/>
      <c r="D50" s="517"/>
    </row>
    <row r="51" spans="4:4">
      <c r="D51" s="517"/>
    </row>
    <row r="52" spans="3:4">
      <c r="C52" s="517"/>
      <c r="D52" s="517"/>
    </row>
  </sheetData>
  <mergeCells count="1">
    <mergeCell ref="B1:E1"/>
  </mergeCells>
  <conditionalFormatting sqref="E2">
    <cfRule type="cellIs" dxfId="0" priority="86" stopIfTrue="1" operator="lessThanOrEqual">
      <formula>-1</formula>
    </cfRule>
  </conditionalFormatting>
  <conditionalFormatting sqref="C31">
    <cfRule type="expression" dxfId="1" priority="13" stopIfTrue="1">
      <formula>"len($A:$A)=3"</formula>
    </cfRule>
    <cfRule type="expression" dxfId="1" priority="3" stopIfTrue="1">
      <formula>"len($A:$A)=3"</formula>
    </cfRule>
    <cfRule type="expression" dxfId="1" priority="8" stopIfTrue="1">
      <formula>"len($A:$A)=3"</formula>
    </cfRule>
  </conditionalFormatting>
  <conditionalFormatting sqref="D31">
    <cfRule type="expression" dxfId="1" priority="41" stopIfTrue="1">
      <formula>"len($A:$A)=3"</formula>
    </cfRule>
    <cfRule type="expression" dxfId="1" priority="31" stopIfTrue="1">
      <formula>"len($A:$A)=3"</formula>
    </cfRule>
    <cfRule type="expression" dxfId="1" priority="36" stopIfTrue="1">
      <formula>"len($A:$A)=3"</formula>
    </cfRule>
  </conditionalFormatting>
  <conditionalFormatting sqref="C35">
    <cfRule type="expression" dxfId="1" priority="20" stopIfTrue="1">
      <formula>"len($A:$A)=3"</formula>
    </cfRule>
  </conditionalFormatting>
  <conditionalFormatting sqref="D35">
    <cfRule type="expression" dxfId="1" priority="48" stopIfTrue="1">
      <formula>"len($A:$A)=3"</formula>
    </cfRule>
  </conditionalFormatting>
  <conditionalFormatting sqref="B7:B8">
    <cfRule type="expression" dxfId="1" priority="100" stopIfTrue="1">
      <formula>"len($A:$A)=3"</formula>
    </cfRule>
  </conditionalFormatting>
  <conditionalFormatting sqref="B32:B34">
    <cfRule type="expression" dxfId="1" priority="61" stopIfTrue="1">
      <formula>"len($A:$A)=3"</formula>
    </cfRule>
  </conditionalFormatting>
  <conditionalFormatting sqref="B37:B39">
    <cfRule type="expression" dxfId="1" priority="55" stopIfTrue="1">
      <formula>"len($A:$A)=3"</formula>
    </cfRule>
    <cfRule type="expression" dxfId="1" priority="56" stopIfTrue="1">
      <formula>"len($A:$A)=3"</formula>
    </cfRule>
  </conditionalFormatting>
  <conditionalFormatting sqref="C4:C29">
    <cfRule type="expression" dxfId="1" priority="14" stopIfTrue="1">
      <formula>"len($A:$A)=3"</formula>
    </cfRule>
    <cfRule type="expression" dxfId="1" priority="4" stopIfTrue="1">
      <formula>"len($A:$A)=3"</formula>
    </cfRule>
  </conditionalFormatting>
  <conditionalFormatting sqref="C4:C7">
    <cfRule type="expression" dxfId="1" priority="17" stopIfTrue="1">
      <formula>"len($A:$A)=3"</formula>
    </cfRule>
    <cfRule type="expression" dxfId="1" priority="7" stopIfTrue="1">
      <formula>"len($A:$A)=3"</formula>
    </cfRule>
  </conditionalFormatting>
  <conditionalFormatting sqref="C7:C9">
    <cfRule type="expression" dxfId="1" priority="15" stopIfTrue="1">
      <formula>"len($A:$A)=3"</formula>
    </cfRule>
    <cfRule type="expression" dxfId="1" priority="5" stopIfTrue="1">
      <formula>"len($A:$A)=3"</formula>
    </cfRule>
  </conditionalFormatting>
  <conditionalFormatting sqref="C35:C37">
    <cfRule type="expression" dxfId="1" priority="1" stopIfTrue="1">
      <formula>"len($A:$A)=3"</formula>
    </cfRule>
    <cfRule type="expression" dxfId="1" priority="10" stopIfTrue="1">
      <formula>"len($A:$A)=3"</formula>
    </cfRule>
  </conditionalFormatting>
  <conditionalFormatting sqref="C37:C39">
    <cfRule type="expression" dxfId="1" priority="19" stopIfTrue="1">
      <formula>"len($A:$A)=3"</formula>
    </cfRule>
    <cfRule type="expression" dxfId="1" priority="9" stopIfTrue="1">
      <formula>"len($A:$A)=3"</formula>
    </cfRule>
  </conditionalFormatting>
  <conditionalFormatting sqref="C38:C39">
    <cfRule type="expression" dxfId="1" priority="16" stopIfTrue="1">
      <formula>"len($A:$A)=3"</formula>
    </cfRule>
    <cfRule type="expression" dxfId="1" priority="6" stopIfTrue="1">
      <formula>"len($A:$A)=3"</formula>
    </cfRule>
  </conditionalFormatting>
  <conditionalFormatting sqref="D35:D37">
    <cfRule type="expression" dxfId="1" priority="38" stopIfTrue="1">
      <formula>"len($A:$A)=3"</formula>
    </cfRule>
    <cfRule type="expression" dxfId="1" priority="29" stopIfTrue="1">
      <formula>"len($A:$A)=3"</formula>
    </cfRule>
  </conditionalFormatting>
  <conditionalFormatting sqref="D37:D39">
    <cfRule type="expression" dxfId="1" priority="47" stopIfTrue="1">
      <formula>"len($A:$A)=3"</formula>
    </cfRule>
    <cfRule type="expression" dxfId="1" priority="37" stopIfTrue="1">
      <formula>"len($A:$A)=3"</formula>
    </cfRule>
  </conditionalFormatting>
  <conditionalFormatting sqref="D38:D39">
    <cfRule type="expression" dxfId="1" priority="44" stopIfTrue="1">
      <formula>"len($A:$A)=3"</formula>
    </cfRule>
    <cfRule type="expression" dxfId="1" priority="34" stopIfTrue="1">
      <formula>"len($A:$A)=3"</formula>
    </cfRule>
  </conditionalFormatting>
  <conditionalFormatting sqref="E30:E39">
    <cfRule type="expression" dxfId="1" priority="25" stopIfTrue="1">
      <formula>"len($A:$A)=3"</formula>
    </cfRule>
    <cfRule type="expression" dxfId="1" priority="26" stopIfTrue="1">
      <formula>"len($A:$A)=3"</formula>
    </cfRule>
    <cfRule type="expression" dxfId="1" priority="27" stopIfTrue="1">
      <formula>"len($A:$A)=3"</formula>
    </cfRule>
    <cfRule type="expression" dxfId="1" priority="28" stopIfTrue="1">
      <formula>"len($A:$A)=3"</formula>
    </cfRule>
  </conditionalFormatting>
  <conditionalFormatting sqref="A4:B29">
    <cfRule type="expression" dxfId="1" priority="97" stopIfTrue="1">
      <formula>"len($A:$A)=3"</formula>
    </cfRule>
  </conditionalFormatting>
  <conditionalFormatting sqref="B4:B6 B31 B39">
    <cfRule type="expression" dxfId="1" priority="106" stopIfTrue="1">
      <formula>"len($A:$A)=3"</formula>
    </cfRule>
  </conditionalFormatting>
  <conditionalFormatting sqref="D4:E29">
    <cfRule type="expression" dxfId="1" priority="42" stopIfTrue="1">
      <formula>"len($A:$A)=3"</formula>
    </cfRule>
    <cfRule type="expression" dxfId="1" priority="32" stopIfTrue="1">
      <formula>"len($A:$A)=3"</formula>
    </cfRule>
  </conditionalFormatting>
  <conditionalFormatting sqref="D4:E7 E8:E28">
    <cfRule type="expression" dxfId="1" priority="45" stopIfTrue="1">
      <formula>"len($A:$A)=3"</formula>
    </cfRule>
    <cfRule type="expression" dxfId="1" priority="35" stopIfTrue="1">
      <formula>"len($A:$A)=3"</formula>
    </cfRule>
  </conditionalFormatting>
  <conditionalFormatting sqref="D7:E9">
    <cfRule type="expression" dxfId="1" priority="43" stopIfTrue="1">
      <formula>"len($A:$A)=3"</formula>
    </cfRule>
    <cfRule type="expression" dxfId="1" priority="33" stopIfTrue="1">
      <formula>"len($A:$A)=3"</formula>
    </cfRule>
  </conditionalFormatting>
  <conditionalFormatting sqref="A31:B31 C31:D35">
    <cfRule type="expression" dxfId="1" priority="92" stopIfTrue="1">
      <formula>"len($A:$A)=3"</formula>
    </cfRule>
  </conditionalFormatting>
  <conditionalFormatting sqref="A32:B34 B38:B39">
    <cfRule type="expression" dxfId="1" priority="60" stopIfTrue="1">
      <formula>"len($A:$A)=3"</formula>
    </cfRule>
  </conditionalFormatting>
  <conditionalFormatting sqref="A33:B34">
    <cfRule type="expression" dxfId="1" priority="59" stopIfTrue="1">
      <formula>"len($A:$A)=3"</formula>
    </cfRule>
  </conditionalFormatting>
  <conditionalFormatting sqref="A35:B36">
    <cfRule type="expression" dxfId="1" priority="57" stopIfTrue="1">
      <formula>"len($A:$A)=3"</formula>
    </cfRule>
  </conditionalFormatting>
  <conditionalFormatting sqref="B39 A35:B35">
    <cfRule type="expression" dxfId="1" priority="104"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77"/>
  <sheetViews>
    <sheetView showGridLines="0" showZeros="0" zoomScale="110" zoomScaleNormal="110" workbookViewId="0">
      <pane xSplit="3" ySplit="4" topLeftCell="D266" activePane="bottomRight" state="frozen"/>
      <selection/>
      <selection pane="topRight"/>
      <selection pane="bottomLeft"/>
      <selection pane="bottomRight" activeCell="E268" sqref="E268"/>
    </sheetView>
  </sheetViews>
  <sheetFormatPr defaultColWidth="9" defaultRowHeight="14.25" outlineLevelCol="4"/>
  <cols>
    <col min="1" max="1" width="21.5" style="375" customWidth="1"/>
    <col min="2" max="2" width="50.75" style="375" customWidth="1"/>
    <col min="3" max="4" width="20.625" style="375" customWidth="1"/>
    <col min="5" max="5" width="20.625" style="376" customWidth="1"/>
    <col min="6" max="16384" width="9" style="375"/>
  </cols>
  <sheetData>
    <row r="1" ht="45" customHeight="1" spans="1:5">
      <c r="A1" s="315" t="s">
        <v>2772</v>
      </c>
      <c r="B1" s="315"/>
      <c r="C1" s="315"/>
      <c r="D1" s="315"/>
      <c r="E1" s="315"/>
    </row>
    <row r="2" s="316" customFormat="1" ht="20.1" customHeight="1" spans="2:5">
      <c r="B2" s="317"/>
      <c r="C2" s="317"/>
      <c r="D2" s="317"/>
      <c r="E2" s="318" t="s">
        <v>1</v>
      </c>
    </row>
    <row r="3" s="374" customFormat="1" ht="45" customHeight="1" spans="1:5">
      <c r="A3" s="319" t="s">
        <v>2</v>
      </c>
      <c r="B3" s="320" t="s">
        <v>3</v>
      </c>
      <c r="C3" s="377" t="s">
        <v>4</v>
      </c>
      <c r="D3" s="377" t="s">
        <v>5</v>
      </c>
      <c r="E3" s="377" t="s">
        <v>6</v>
      </c>
    </row>
    <row r="4" ht="38.1" customHeight="1" spans="1:5">
      <c r="A4" s="321" t="s">
        <v>80</v>
      </c>
      <c r="B4" s="322" t="s">
        <v>2773</v>
      </c>
      <c r="C4" s="323">
        <f>C5</f>
        <v>30</v>
      </c>
      <c r="D4" s="323">
        <f>D5</f>
        <v>0</v>
      </c>
      <c r="E4" s="128">
        <v>-1</v>
      </c>
    </row>
    <row r="5" ht="38.1" customHeight="1" spans="1:5">
      <c r="A5" s="325" t="s">
        <v>2774</v>
      </c>
      <c r="B5" s="324" t="s">
        <v>2775</v>
      </c>
      <c r="C5" s="323">
        <f>SUM(C6:C10)</f>
        <v>30</v>
      </c>
      <c r="D5" s="323">
        <f>SUM(D6:D10)</f>
        <v>0</v>
      </c>
      <c r="E5" s="128">
        <v>-1</v>
      </c>
    </row>
    <row r="6" ht="38.1" customHeight="1" spans="1:5">
      <c r="A6" s="325" t="s">
        <v>2776</v>
      </c>
      <c r="B6" s="324" t="s">
        <v>2777</v>
      </c>
      <c r="C6" s="326"/>
      <c r="D6" s="326"/>
      <c r="E6" s="128"/>
    </row>
    <row r="7" ht="38.1" customHeight="1" spans="1:5">
      <c r="A7" s="325" t="s">
        <v>2778</v>
      </c>
      <c r="B7" s="324" t="s">
        <v>2779</v>
      </c>
      <c r="C7" s="326">
        <v>30</v>
      </c>
      <c r="D7" s="326"/>
      <c r="E7" s="128">
        <v>-1</v>
      </c>
    </row>
    <row r="8" ht="38.1" customHeight="1" spans="1:5">
      <c r="A8" s="325" t="s">
        <v>2780</v>
      </c>
      <c r="B8" s="324" t="s">
        <v>2781</v>
      </c>
      <c r="C8" s="326"/>
      <c r="D8" s="327"/>
      <c r="E8" s="128"/>
    </row>
    <row r="9" s="312" customFormat="1" ht="38.1" customHeight="1" spans="1:5">
      <c r="A9" s="325" t="s">
        <v>2782</v>
      </c>
      <c r="B9" s="324" t="s">
        <v>2783</v>
      </c>
      <c r="C9" s="326"/>
      <c r="D9" s="326"/>
      <c r="E9" s="128"/>
    </row>
    <row r="10" ht="38.1" customHeight="1" spans="1:5">
      <c r="A10" s="325" t="s">
        <v>2784</v>
      </c>
      <c r="B10" s="324" t="s">
        <v>2785</v>
      </c>
      <c r="C10" s="326"/>
      <c r="D10" s="327"/>
      <c r="E10" s="128"/>
    </row>
    <row r="11" ht="38.1" customHeight="1" spans="1:5">
      <c r="A11" s="325" t="s">
        <v>2786</v>
      </c>
      <c r="B11" s="324" t="s">
        <v>2787</v>
      </c>
      <c r="C11" s="326"/>
      <c r="D11" s="328">
        <f>SUM(D12:D16)</f>
        <v>0</v>
      </c>
      <c r="E11" s="128"/>
    </row>
    <row r="12" s="312" customFormat="1" ht="38.1" customHeight="1" spans="1:5">
      <c r="A12" s="325" t="s">
        <v>2788</v>
      </c>
      <c r="B12" s="324" t="s">
        <v>2789</v>
      </c>
      <c r="C12" s="326">
        <v>0</v>
      </c>
      <c r="D12" s="326"/>
      <c r="E12" s="128"/>
    </row>
    <row r="13" ht="38.1" customHeight="1" spans="1:5">
      <c r="A13" s="325" t="s">
        <v>2790</v>
      </c>
      <c r="B13" s="324" t="s">
        <v>2791</v>
      </c>
      <c r="C13" s="326">
        <v>0</v>
      </c>
      <c r="D13" s="326"/>
      <c r="E13" s="128"/>
    </row>
    <row r="14" s="312" customFormat="1" ht="38.1" customHeight="1" spans="1:5">
      <c r="A14" s="325" t="s">
        <v>2792</v>
      </c>
      <c r="B14" s="324" t="s">
        <v>2793</v>
      </c>
      <c r="C14" s="326">
        <v>0</v>
      </c>
      <c r="D14" s="326"/>
      <c r="E14" s="128"/>
    </row>
    <row r="15" ht="38.1" customHeight="1" spans="1:5">
      <c r="A15" s="325" t="s">
        <v>2794</v>
      </c>
      <c r="B15" s="324" t="s">
        <v>2795</v>
      </c>
      <c r="C15" s="326"/>
      <c r="D15" s="326"/>
      <c r="E15" s="128"/>
    </row>
    <row r="16" ht="38.1" customHeight="1" spans="1:5">
      <c r="A16" s="325" t="s">
        <v>2796</v>
      </c>
      <c r="B16" s="324" t="s">
        <v>2797</v>
      </c>
      <c r="C16" s="326">
        <v>0</v>
      </c>
      <c r="D16" s="326"/>
      <c r="E16" s="128"/>
    </row>
    <row r="17" s="312" customFormat="1" ht="38.1" customHeight="1" spans="1:5">
      <c r="A17" s="325" t="s">
        <v>2798</v>
      </c>
      <c r="B17" s="324" t="s">
        <v>2799</v>
      </c>
      <c r="C17" s="326">
        <f>SUM(C18:C19)</f>
        <v>0</v>
      </c>
      <c r="D17" s="328">
        <f>SUM(D18:D19)</f>
        <v>0</v>
      </c>
      <c r="E17" s="128"/>
    </row>
    <row r="18" s="312" customFormat="1" ht="38.1" customHeight="1" spans="1:5">
      <c r="A18" s="325" t="s">
        <v>2800</v>
      </c>
      <c r="B18" s="324" t="s">
        <v>2801</v>
      </c>
      <c r="C18" s="326">
        <v>0</v>
      </c>
      <c r="D18" s="326"/>
      <c r="E18" s="128"/>
    </row>
    <row r="19" s="312" customFormat="1" ht="38.1" customHeight="1" spans="1:5">
      <c r="A19" s="325" t="s">
        <v>2802</v>
      </c>
      <c r="B19" s="324" t="s">
        <v>2803</v>
      </c>
      <c r="C19" s="326">
        <v>0</v>
      </c>
      <c r="D19" s="326"/>
      <c r="E19" s="128"/>
    </row>
    <row r="20" ht="38.1" customHeight="1" spans="1:5">
      <c r="A20" s="321" t="s">
        <v>82</v>
      </c>
      <c r="B20" s="322" t="s">
        <v>2804</v>
      </c>
      <c r="C20" s="323">
        <f>SUM(C21)</f>
        <v>14</v>
      </c>
      <c r="D20" s="323">
        <f>SUM(D21)</f>
        <v>14</v>
      </c>
      <c r="E20" s="128">
        <v>0</v>
      </c>
    </row>
    <row r="21" ht="38.1" customHeight="1" spans="1:5">
      <c r="A21" s="325" t="s">
        <v>2805</v>
      </c>
      <c r="B21" s="324" t="s">
        <v>2806</v>
      </c>
      <c r="C21" s="328">
        <f>SUM(C22:C24)</f>
        <v>14</v>
      </c>
      <c r="D21" s="328">
        <f>SUM(D22:D24)</f>
        <v>14</v>
      </c>
      <c r="E21" s="128">
        <v>0</v>
      </c>
    </row>
    <row r="22" ht="38.1" customHeight="1" spans="1:5">
      <c r="A22" s="325" t="s">
        <v>2807</v>
      </c>
      <c r="B22" s="324" t="s">
        <v>2808</v>
      </c>
      <c r="C22" s="326">
        <v>14</v>
      </c>
      <c r="D22" s="326">
        <v>14</v>
      </c>
      <c r="E22" s="128">
        <v>0</v>
      </c>
    </row>
    <row r="23" ht="38.1" customHeight="1" spans="1:5">
      <c r="A23" s="325" t="s">
        <v>2809</v>
      </c>
      <c r="B23" s="324" t="s">
        <v>2810</v>
      </c>
      <c r="C23" s="326"/>
      <c r="D23" s="326"/>
      <c r="E23" s="128"/>
    </row>
    <row r="24" ht="38.1" customHeight="1" spans="1:5">
      <c r="A24" s="325" t="s">
        <v>2811</v>
      </c>
      <c r="B24" s="324" t="s">
        <v>2812</v>
      </c>
      <c r="C24" s="326"/>
      <c r="D24" s="326"/>
      <c r="E24" s="128"/>
    </row>
    <row r="25" ht="38.1" customHeight="1" spans="1:5">
      <c r="A25" s="325" t="s">
        <v>2813</v>
      </c>
      <c r="B25" s="324" t="s">
        <v>2814</v>
      </c>
      <c r="C25" s="326"/>
      <c r="D25" s="328">
        <f>SUM(D26:D28)</f>
        <v>0</v>
      </c>
      <c r="E25" s="128"/>
    </row>
    <row r="26" s="312" customFormat="1" ht="38.1" customHeight="1" spans="1:5">
      <c r="A26" s="325" t="s">
        <v>2815</v>
      </c>
      <c r="B26" s="324" t="s">
        <v>2808</v>
      </c>
      <c r="C26" s="326">
        <v>0</v>
      </c>
      <c r="D26" s="326"/>
      <c r="E26" s="128"/>
    </row>
    <row r="27" ht="38.1" customHeight="1" spans="1:5">
      <c r="A27" s="325" t="s">
        <v>2816</v>
      </c>
      <c r="B27" s="324" t="s">
        <v>2810</v>
      </c>
      <c r="C27" s="326"/>
      <c r="D27" s="326"/>
      <c r="E27" s="128"/>
    </row>
    <row r="28" ht="38.1" customHeight="1" spans="1:5">
      <c r="A28" s="325" t="s">
        <v>2817</v>
      </c>
      <c r="B28" s="324" t="s">
        <v>2818</v>
      </c>
      <c r="C28" s="326"/>
      <c r="D28" s="326"/>
      <c r="E28" s="128"/>
    </row>
    <row r="29" s="311" customFormat="1" ht="38.1" customHeight="1" spans="1:5">
      <c r="A29" s="325" t="s">
        <v>2819</v>
      </c>
      <c r="B29" s="324" t="s">
        <v>2820</v>
      </c>
      <c r="C29" s="326"/>
      <c r="D29" s="328">
        <f>SUM(D30:D31)</f>
        <v>0</v>
      </c>
      <c r="E29" s="128"/>
    </row>
    <row r="30" s="312" customFormat="1" ht="38.1" customHeight="1" spans="1:5">
      <c r="A30" s="325" t="s">
        <v>2821</v>
      </c>
      <c r="B30" s="324" t="s">
        <v>2810</v>
      </c>
      <c r="C30" s="326">
        <v>0</v>
      </c>
      <c r="D30" s="326"/>
      <c r="E30" s="128"/>
    </row>
    <row r="31" s="312" customFormat="1" ht="38.1" customHeight="1" spans="1:5">
      <c r="A31" s="325" t="s">
        <v>2822</v>
      </c>
      <c r="B31" s="324" t="s">
        <v>2823</v>
      </c>
      <c r="C31" s="326">
        <v>0</v>
      </c>
      <c r="D31" s="326"/>
      <c r="E31" s="128"/>
    </row>
    <row r="32" ht="38.1" customHeight="1" spans="1:5">
      <c r="A32" s="321" t="s">
        <v>86</v>
      </c>
      <c r="B32" s="322" t="s">
        <v>2824</v>
      </c>
      <c r="C32" s="328"/>
      <c r="D32" s="323"/>
      <c r="E32" s="128"/>
    </row>
    <row r="33" ht="38.1" customHeight="1" spans="1:5">
      <c r="A33" s="325" t="s">
        <v>2825</v>
      </c>
      <c r="B33" s="324" t="s">
        <v>2826</v>
      </c>
      <c r="C33" s="326"/>
      <c r="D33" s="328">
        <f>SUM(D34:D37)</f>
        <v>0</v>
      </c>
      <c r="E33" s="128"/>
    </row>
    <row r="34" s="312" customFormat="1" ht="38.1" customHeight="1" spans="1:5">
      <c r="A34" s="325">
        <v>2116001</v>
      </c>
      <c r="B34" s="324" t="s">
        <v>2827</v>
      </c>
      <c r="C34" s="326"/>
      <c r="D34" s="326">
        <f>SUM(D35:D42)</f>
        <v>0</v>
      </c>
      <c r="E34" s="128"/>
    </row>
    <row r="35" s="312" customFormat="1" ht="38.1" customHeight="1" spans="1:5">
      <c r="A35" s="325">
        <v>2116002</v>
      </c>
      <c r="B35" s="324" t="s">
        <v>2828</v>
      </c>
      <c r="C35" s="326"/>
      <c r="D35" s="326"/>
      <c r="E35" s="128"/>
    </row>
    <row r="36" s="312" customFormat="1" ht="38.1" customHeight="1" spans="1:5">
      <c r="A36" s="325">
        <v>2116003</v>
      </c>
      <c r="B36" s="324" t="s">
        <v>2829</v>
      </c>
      <c r="C36" s="326"/>
      <c r="D36" s="326"/>
      <c r="E36" s="128"/>
    </row>
    <row r="37" s="311" customFormat="1" ht="38.1" customHeight="1" spans="1:5">
      <c r="A37" s="325">
        <v>2116099</v>
      </c>
      <c r="B37" s="324" t="s">
        <v>2830</v>
      </c>
      <c r="C37" s="326"/>
      <c r="D37" s="326"/>
      <c r="E37" s="128"/>
    </row>
    <row r="38" s="312" customFormat="1" ht="38.1" customHeight="1" spans="1:5">
      <c r="A38" s="325">
        <v>21161</v>
      </c>
      <c r="B38" s="324" t="s">
        <v>2831</v>
      </c>
      <c r="C38" s="326"/>
      <c r="D38" s="328">
        <f>SUM(D39:D42)</f>
        <v>0</v>
      </c>
      <c r="E38" s="128"/>
    </row>
    <row r="39" ht="38.1" customHeight="1" spans="1:5">
      <c r="A39" s="325">
        <v>2116101</v>
      </c>
      <c r="B39" s="324" t="s">
        <v>2832</v>
      </c>
      <c r="C39" s="326"/>
      <c r="D39" s="326"/>
      <c r="E39" s="128"/>
    </row>
    <row r="40" ht="38.1" customHeight="1" spans="1:5">
      <c r="A40" s="325">
        <v>2116102</v>
      </c>
      <c r="B40" s="324" t="s">
        <v>2833</v>
      </c>
      <c r="C40" s="326"/>
      <c r="D40" s="326"/>
      <c r="E40" s="128"/>
    </row>
    <row r="41" ht="38.1" customHeight="1" spans="1:5">
      <c r="A41" s="325">
        <v>2116103</v>
      </c>
      <c r="B41" s="324" t="s">
        <v>2834</v>
      </c>
      <c r="C41" s="326"/>
      <c r="D41" s="326"/>
      <c r="E41" s="128"/>
    </row>
    <row r="42" ht="38.1" customHeight="1" spans="1:5">
      <c r="A42" s="325">
        <v>2116104</v>
      </c>
      <c r="B42" s="324" t="s">
        <v>2835</v>
      </c>
      <c r="C42" s="326"/>
      <c r="D42" s="326"/>
      <c r="E42" s="128"/>
    </row>
    <row r="43" ht="38.1" customHeight="1" spans="1:5">
      <c r="A43" s="321" t="s">
        <v>88</v>
      </c>
      <c r="B43" s="322" t="s">
        <v>2836</v>
      </c>
      <c r="C43" s="323">
        <f>SUM(C44,C57,C61,C62,C68,C72,C76,C80,C86,C89)</f>
        <v>21682</v>
      </c>
      <c r="D43" s="323">
        <f>SUM(D44,D57,D61,D62,D68,D72,D76,D80,D86,D89)</f>
        <v>17537</v>
      </c>
      <c r="E43" s="128">
        <v>-0.191</v>
      </c>
    </row>
    <row r="44" ht="38.1" customHeight="1" spans="1:5">
      <c r="A44" s="325" t="s">
        <v>2837</v>
      </c>
      <c r="B44" s="324" t="s">
        <v>2838</v>
      </c>
      <c r="C44" s="323">
        <f>SUM(C45:C56)</f>
        <v>20626</v>
      </c>
      <c r="D44" s="323">
        <f>SUM(D45:D56)</f>
        <v>16537</v>
      </c>
      <c r="E44" s="128">
        <v>-0.198</v>
      </c>
    </row>
    <row r="45" ht="38.1" customHeight="1" spans="1:5">
      <c r="A45" s="325" t="s">
        <v>2839</v>
      </c>
      <c r="B45" s="324" t="s">
        <v>2840</v>
      </c>
      <c r="C45" s="326">
        <v>9258</v>
      </c>
      <c r="D45" s="326">
        <v>7000</v>
      </c>
      <c r="E45" s="128">
        <v>-0.244</v>
      </c>
    </row>
    <row r="46" ht="38.1" customHeight="1" spans="1:5">
      <c r="A46" s="325" t="s">
        <v>2841</v>
      </c>
      <c r="B46" s="324" t="s">
        <v>2842</v>
      </c>
      <c r="C46" s="326">
        <v>4449</v>
      </c>
      <c r="D46" s="326">
        <v>5500</v>
      </c>
      <c r="E46" s="128">
        <v>0.236</v>
      </c>
    </row>
    <row r="47" ht="38.1" customHeight="1" spans="1:5">
      <c r="A47" s="325" t="s">
        <v>2843</v>
      </c>
      <c r="B47" s="324" t="s">
        <v>2844</v>
      </c>
      <c r="C47" s="326">
        <v>2900</v>
      </c>
      <c r="D47" s="326">
        <v>1880</v>
      </c>
      <c r="E47" s="128">
        <v>-0.352</v>
      </c>
    </row>
    <row r="48" ht="38.1" customHeight="1" spans="1:5">
      <c r="A48" s="325" t="s">
        <v>2845</v>
      </c>
      <c r="B48" s="324" t="s">
        <v>2846</v>
      </c>
      <c r="C48" s="326">
        <v>725</v>
      </c>
      <c r="D48" s="326">
        <v>500</v>
      </c>
      <c r="E48" s="128">
        <v>-0.31</v>
      </c>
    </row>
    <row r="49" ht="38.1" customHeight="1" spans="1:5">
      <c r="A49" s="325" t="s">
        <v>2847</v>
      </c>
      <c r="B49" s="324" t="s">
        <v>2848</v>
      </c>
      <c r="C49" s="326"/>
      <c r="D49" s="326"/>
      <c r="E49" s="128"/>
    </row>
    <row r="50" ht="38.1" customHeight="1" spans="1:5">
      <c r="A50" s="325" t="s">
        <v>2849</v>
      </c>
      <c r="B50" s="324" t="s">
        <v>2850</v>
      </c>
      <c r="C50" s="326"/>
      <c r="D50" s="326"/>
      <c r="E50" s="128"/>
    </row>
    <row r="51" ht="38.1" customHeight="1" spans="1:5">
      <c r="A51" s="325" t="s">
        <v>2851</v>
      </c>
      <c r="B51" s="324" t="s">
        <v>2852</v>
      </c>
      <c r="C51" s="326"/>
      <c r="D51" s="326"/>
      <c r="E51" s="128"/>
    </row>
    <row r="52" ht="38.1" customHeight="1" spans="1:5">
      <c r="A52" s="325" t="s">
        <v>2853</v>
      </c>
      <c r="B52" s="324" t="s">
        <v>2854</v>
      </c>
      <c r="C52" s="326"/>
      <c r="D52" s="326"/>
      <c r="E52" s="128"/>
    </row>
    <row r="53" ht="38.1" customHeight="1" spans="1:5">
      <c r="A53" s="325" t="s">
        <v>2855</v>
      </c>
      <c r="B53" s="324" t="s">
        <v>2856</v>
      </c>
      <c r="C53" s="326"/>
      <c r="D53" s="326"/>
      <c r="E53" s="128"/>
    </row>
    <row r="54" ht="38.1" customHeight="1" spans="1:5">
      <c r="A54" s="325" t="s">
        <v>2857</v>
      </c>
      <c r="B54" s="324" t="s">
        <v>2858</v>
      </c>
      <c r="C54" s="326">
        <v>1093</v>
      </c>
      <c r="D54" s="326">
        <v>1500</v>
      </c>
      <c r="E54" s="128">
        <v>0.372</v>
      </c>
    </row>
    <row r="55" ht="38.1" customHeight="1" spans="1:5">
      <c r="A55" s="325" t="s">
        <v>2859</v>
      </c>
      <c r="B55" s="324" t="s">
        <v>2860</v>
      </c>
      <c r="C55" s="326">
        <v>0</v>
      </c>
      <c r="D55" s="326"/>
      <c r="E55" s="128"/>
    </row>
    <row r="56" ht="38.1" customHeight="1" spans="1:5">
      <c r="A56" s="325" t="s">
        <v>2861</v>
      </c>
      <c r="B56" s="324" t="s">
        <v>2862</v>
      </c>
      <c r="C56" s="326">
        <v>2201</v>
      </c>
      <c r="D56" s="327">
        <v>157</v>
      </c>
      <c r="E56" s="128">
        <v>-0.929</v>
      </c>
    </row>
    <row r="57" ht="38.1" customHeight="1" spans="1:5">
      <c r="A57" s="325" t="s">
        <v>2863</v>
      </c>
      <c r="B57" s="324" t="s">
        <v>2864</v>
      </c>
      <c r="C57" s="328">
        <f>SUM(C58:C60)</f>
        <v>0</v>
      </c>
      <c r="D57" s="328">
        <f>SUM(D58:D60)</f>
        <v>0</v>
      </c>
      <c r="E57" s="128"/>
    </row>
    <row r="58" ht="38.1" customHeight="1" spans="1:5">
      <c r="A58" s="325" t="s">
        <v>2865</v>
      </c>
      <c r="B58" s="324" t="s">
        <v>2840</v>
      </c>
      <c r="C58" s="326"/>
      <c r="D58" s="326"/>
      <c r="E58" s="128"/>
    </row>
    <row r="59" ht="38.1" customHeight="1" spans="1:5">
      <c r="A59" s="325" t="s">
        <v>2866</v>
      </c>
      <c r="B59" s="324" t="s">
        <v>2842</v>
      </c>
      <c r="C59" s="326"/>
      <c r="D59" s="326"/>
      <c r="E59" s="128"/>
    </row>
    <row r="60" ht="38.1" customHeight="1" spans="1:5">
      <c r="A60" s="325" t="s">
        <v>2867</v>
      </c>
      <c r="B60" s="324" t="s">
        <v>2868</v>
      </c>
      <c r="C60" s="326"/>
      <c r="D60" s="326"/>
      <c r="E60" s="128"/>
    </row>
    <row r="61" ht="38.1" customHeight="1" spans="1:5">
      <c r="A61" s="325" t="s">
        <v>2869</v>
      </c>
      <c r="B61" s="324" t="s">
        <v>2870</v>
      </c>
      <c r="C61" s="326"/>
      <c r="D61" s="328"/>
      <c r="E61" s="128"/>
    </row>
    <row r="62" ht="38.1" customHeight="1" spans="1:5">
      <c r="A62" s="325" t="s">
        <v>2871</v>
      </c>
      <c r="B62" s="324" t="s">
        <v>2872</v>
      </c>
      <c r="C62" s="328">
        <f>SUM(C63:C67)</f>
        <v>652</v>
      </c>
      <c r="D62" s="328">
        <f>SUM(D63:D67)</f>
        <v>500</v>
      </c>
      <c r="E62" s="128">
        <v>-0.233</v>
      </c>
    </row>
    <row r="63" ht="38.1" customHeight="1" spans="1:5">
      <c r="A63" s="325" t="s">
        <v>2873</v>
      </c>
      <c r="B63" s="324" t="s">
        <v>2874</v>
      </c>
      <c r="C63" s="326"/>
      <c r="D63" s="326"/>
      <c r="E63" s="128"/>
    </row>
    <row r="64" ht="38.1" customHeight="1" spans="1:5">
      <c r="A64" s="325" t="s">
        <v>2875</v>
      </c>
      <c r="B64" s="324" t="s">
        <v>2876</v>
      </c>
      <c r="C64" s="326">
        <v>222</v>
      </c>
      <c r="D64" s="326"/>
      <c r="E64" s="128">
        <v>-1</v>
      </c>
    </row>
    <row r="65" ht="38.1" customHeight="1" spans="1:5">
      <c r="A65" s="325" t="s">
        <v>2877</v>
      </c>
      <c r="B65" s="324" t="s">
        <v>2878</v>
      </c>
      <c r="C65" s="326">
        <v>0</v>
      </c>
      <c r="D65" s="326"/>
      <c r="E65" s="128"/>
    </row>
    <row r="66" ht="38.1" customHeight="1" spans="1:5">
      <c r="A66" s="325" t="s">
        <v>2879</v>
      </c>
      <c r="B66" s="324" t="s">
        <v>2880</v>
      </c>
      <c r="C66" s="326">
        <v>0</v>
      </c>
      <c r="D66" s="326"/>
      <c r="E66" s="128"/>
    </row>
    <row r="67" ht="38.1" customHeight="1" spans="1:5">
      <c r="A67" s="325" t="s">
        <v>2881</v>
      </c>
      <c r="B67" s="324" t="s">
        <v>2882</v>
      </c>
      <c r="C67" s="326">
        <v>430</v>
      </c>
      <c r="D67" s="326">
        <v>500</v>
      </c>
      <c r="E67" s="128">
        <v>0.163</v>
      </c>
    </row>
    <row r="68" ht="38.1" customHeight="1" spans="1:5">
      <c r="A68" s="325" t="s">
        <v>2883</v>
      </c>
      <c r="B68" s="324" t="s">
        <v>2884</v>
      </c>
      <c r="C68" s="328">
        <f>SUM(C69:C71)</f>
        <v>404</v>
      </c>
      <c r="D68" s="328">
        <f>SUM(D69:D71)</f>
        <v>500</v>
      </c>
      <c r="E68" s="128">
        <v>0.238</v>
      </c>
    </row>
    <row r="69" ht="38.1" customHeight="1" spans="1:5">
      <c r="A69" s="325" t="s">
        <v>2885</v>
      </c>
      <c r="B69" s="324" t="s">
        <v>2886</v>
      </c>
      <c r="C69" s="326"/>
      <c r="D69" s="326"/>
      <c r="E69" s="128"/>
    </row>
    <row r="70" ht="38.1" customHeight="1" spans="1:5">
      <c r="A70" s="325" t="s">
        <v>2887</v>
      </c>
      <c r="B70" s="324" t="s">
        <v>2888</v>
      </c>
      <c r="C70" s="326"/>
      <c r="D70" s="326"/>
      <c r="E70" s="128"/>
    </row>
    <row r="71" ht="38.1" customHeight="1" spans="1:5">
      <c r="A71" s="325" t="s">
        <v>2889</v>
      </c>
      <c r="B71" s="324" t="s">
        <v>2890</v>
      </c>
      <c r="C71" s="326">
        <v>404</v>
      </c>
      <c r="D71" s="326">
        <v>500</v>
      </c>
      <c r="E71" s="128">
        <v>0.238</v>
      </c>
    </row>
    <row r="72" ht="38.1" customHeight="1" spans="1:5">
      <c r="A72" s="325" t="s">
        <v>2891</v>
      </c>
      <c r="B72" s="324" t="s">
        <v>2892</v>
      </c>
      <c r="C72" s="326"/>
      <c r="D72" s="328">
        <f>SUM(D73:D75)</f>
        <v>0</v>
      </c>
      <c r="E72" s="128"/>
    </row>
    <row r="73" ht="38.1" customHeight="1" spans="1:5">
      <c r="A73" s="325" t="s">
        <v>2893</v>
      </c>
      <c r="B73" s="324" t="s">
        <v>2840</v>
      </c>
      <c r="C73" s="326">
        <v>0</v>
      </c>
      <c r="D73" s="326"/>
      <c r="E73" s="128"/>
    </row>
    <row r="74" ht="38.1" customHeight="1" spans="1:5">
      <c r="A74" s="325" t="s">
        <v>2894</v>
      </c>
      <c r="B74" s="324" t="s">
        <v>2842</v>
      </c>
      <c r="C74" s="326"/>
      <c r="D74" s="326"/>
      <c r="E74" s="128"/>
    </row>
    <row r="75" ht="38.1" customHeight="1" spans="1:5">
      <c r="A75" s="325" t="s">
        <v>2895</v>
      </c>
      <c r="B75" s="324" t="s">
        <v>2896</v>
      </c>
      <c r="C75" s="326">
        <v>0</v>
      </c>
      <c r="D75" s="326"/>
      <c r="E75" s="128"/>
    </row>
    <row r="76" ht="38.1" customHeight="1" spans="1:5">
      <c r="A76" s="325" t="s">
        <v>2897</v>
      </c>
      <c r="B76" s="324" t="s">
        <v>2898</v>
      </c>
      <c r="C76" s="326"/>
      <c r="D76" s="328">
        <f>SUM(D77:D79)</f>
        <v>0</v>
      </c>
      <c r="E76" s="128"/>
    </row>
    <row r="77" ht="38.1" customHeight="1" spans="1:5">
      <c r="A77" s="325" t="s">
        <v>2899</v>
      </c>
      <c r="B77" s="324" t="s">
        <v>2840</v>
      </c>
      <c r="C77" s="326"/>
      <c r="D77" s="326"/>
      <c r="E77" s="128"/>
    </row>
    <row r="78" ht="38.1" customHeight="1" spans="1:5">
      <c r="A78" s="325" t="s">
        <v>2900</v>
      </c>
      <c r="B78" s="324" t="s">
        <v>2842</v>
      </c>
      <c r="C78" s="326"/>
      <c r="D78" s="326"/>
      <c r="E78" s="128"/>
    </row>
    <row r="79" s="312" customFormat="1" ht="38.1" customHeight="1" spans="1:5">
      <c r="A79" s="325" t="s">
        <v>2901</v>
      </c>
      <c r="B79" s="324" t="s">
        <v>2902</v>
      </c>
      <c r="C79" s="326"/>
      <c r="D79" s="326"/>
      <c r="E79" s="128"/>
    </row>
    <row r="80" s="312" customFormat="1" ht="38.1" customHeight="1" spans="1:5">
      <c r="A80" s="325" t="s">
        <v>2903</v>
      </c>
      <c r="B80" s="324" t="s">
        <v>2904</v>
      </c>
      <c r="C80" s="326"/>
      <c r="D80" s="328">
        <f>SUM(D81:D85)</f>
        <v>0</v>
      </c>
      <c r="E80" s="128"/>
    </row>
    <row r="81" s="312" customFormat="1" ht="38.1" customHeight="1" spans="1:5">
      <c r="A81" s="325" t="s">
        <v>2905</v>
      </c>
      <c r="B81" s="324" t="s">
        <v>2874</v>
      </c>
      <c r="C81" s="326"/>
      <c r="D81" s="326"/>
      <c r="E81" s="128"/>
    </row>
    <row r="82" s="312" customFormat="1" ht="38.1" customHeight="1" spans="1:5">
      <c r="A82" s="325" t="s">
        <v>2906</v>
      </c>
      <c r="B82" s="324" t="s">
        <v>2876</v>
      </c>
      <c r="C82" s="326"/>
      <c r="D82" s="326"/>
      <c r="E82" s="128"/>
    </row>
    <row r="83" s="312" customFormat="1" ht="38.1" customHeight="1" spans="1:5">
      <c r="A83" s="325" t="s">
        <v>2907</v>
      </c>
      <c r="B83" s="324" t="s">
        <v>2878</v>
      </c>
      <c r="C83" s="326"/>
      <c r="D83" s="326"/>
      <c r="E83" s="128"/>
    </row>
    <row r="84" s="312" customFormat="1" ht="38.1" customHeight="1" spans="1:5">
      <c r="A84" s="325" t="s">
        <v>2908</v>
      </c>
      <c r="B84" s="324" t="s">
        <v>2880</v>
      </c>
      <c r="C84" s="326"/>
      <c r="D84" s="326"/>
      <c r="E84" s="128"/>
    </row>
    <row r="85" s="312" customFormat="1" ht="38.1" customHeight="1" spans="1:5">
      <c r="A85" s="325" t="s">
        <v>2909</v>
      </c>
      <c r="B85" s="324" t="s">
        <v>2910</v>
      </c>
      <c r="C85" s="326"/>
      <c r="D85" s="326"/>
      <c r="E85" s="128"/>
    </row>
    <row r="86" s="312" customFormat="1" ht="38.1" customHeight="1" spans="1:5">
      <c r="A86" s="325" t="s">
        <v>2911</v>
      </c>
      <c r="B86" s="324" t="s">
        <v>2912</v>
      </c>
      <c r="C86" s="326"/>
      <c r="D86" s="328">
        <f>SUM(D87:D88)</f>
        <v>0</v>
      </c>
      <c r="E86" s="128"/>
    </row>
    <row r="87" s="312" customFormat="1" ht="38.1" customHeight="1" spans="1:5">
      <c r="A87" s="325" t="s">
        <v>2913</v>
      </c>
      <c r="B87" s="324" t="s">
        <v>2886</v>
      </c>
      <c r="C87" s="326"/>
      <c r="D87" s="326"/>
      <c r="E87" s="128"/>
    </row>
    <row r="88" s="312" customFormat="1" ht="38.1" customHeight="1" spans="1:5">
      <c r="A88" s="325" t="s">
        <v>2914</v>
      </c>
      <c r="B88" s="324" t="s">
        <v>2915</v>
      </c>
      <c r="C88" s="326"/>
      <c r="D88" s="326"/>
      <c r="E88" s="128"/>
    </row>
    <row r="89" s="312" customFormat="1" ht="38.1" customHeight="1" spans="1:5">
      <c r="A89" s="325" t="s">
        <v>2916</v>
      </c>
      <c r="B89" s="324" t="s">
        <v>2917</v>
      </c>
      <c r="C89" s="326"/>
      <c r="D89" s="328">
        <f>SUM(D90:D97)</f>
        <v>0</v>
      </c>
      <c r="E89" s="128"/>
    </row>
    <row r="90" s="312" customFormat="1" ht="38.1" customHeight="1" spans="1:5">
      <c r="A90" s="325" t="s">
        <v>2918</v>
      </c>
      <c r="B90" s="324" t="s">
        <v>2840</v>
      </c>
      <c r="C90" s="326"/>
      <c r="D90" s="326"/>
      <c r="E90" s="128"/>
    </row>
    <row r="91" s="312" customFormat="1" ht="38.1" customHeight="1" spans="1:5">
      <c r="A91" s="325" t="s">
        <v>2919</v>
      </c>
      <c r="B91" s="324" t="s">
        <v>2842</v>
      </c>
      <c r="C91" s="326"/>
      <c r="D91" s="326"/>
      <c r="E91" s="128"/>
    </row>
    <row r="92" s="312" customFormat="1" ht="38.1" customHeight="1" spans="1:5">
      <c r="A92" s="325" t="s">
        <v>2920</v>
      </c>
      <c r="B92" s="324" t="s">
        <v>2844</v>
      </c>
      <c r="C92" s="326"/>
      <c r="D92" s="326"/>
      <c r="E92" s="128"/>
    </row>
    <row r="93" s="312" customFormat="1" ht="38.1" customHeight="1" spans="1:5">
      <c r="A93" s="325" t="s">
        <v>2921</v>
      </c>
      <c r="B93" s="324" t="s">
        <v>2846</v>
      </c>
      <c r="C93" s="326"/>
      <c r="D93" s="326"/>
      <c r="E93" s="128"/>
    </row>
    <row r="94" ht="38.1" customHeight="1" spans="1:5">
      <c r="A94" s="325" t="s">
        <v>2922</v>
      </c>
      <c r="B94" s="324" t="s">
        <v>2852</v>
      </c>
      <c r="C94" s="326"/>
      <c r="D94" s="326"/>
      <c r="E94" s="128"/>
    </row>
    <row r="95" ht="38.1" customHeight="1" spans="1:5">
      <c r="A95" s="325" t="s">
        <v>2923</v>
      </c>
      <c r="B95" s="324" t="s">
        <v>2856</v>
      </c>
      <c r="C95" s="326"/>
      <c r="D95" s="326"/>
      <c r="E95" s="128"/>
    </row>
    <row r="96" ht="38.1" customHeight="1" spans="1:5">
      <c r="A96" s="325" t="s">
        <v>2924</v>
      </c>
      <c r="B96" s="324" t="s">
        <v>2858</v>
      </c>
      <c r="C96" s="326"/>
      <c r="D96" s="326"/>
      <c r="E96" s="128"/>
    </row>
    <row r="97" s="312" customFormat="1" ht="38.1" customHeight="1" spans="1:5">
      <c r="A97" s="325" t="s">
        <v>2925</v>
      </c>
      <c r="B97" s="324" t="s">
        <v>2926</v>
      </c>
      <c r="C97" s="326"/>
      <c r="D97" s="326"/>
      <c r="E97" s="128"/>
    </row>
    <row r="98" s="312" customFormat="1" ht="38.1" customHeight="1" spans="1:5">
      <c r="A98" s="321" t="s">
        <v>90</v>
      </c>
      <c r="B98" s="322" t="s">
        <v>2927</v>
      </c>
      <c r="C98" s="323">
        <f>SUM(C99)</f>
        <v>318</v>
      </c>
      <c r="D98" s="323">
        <f>SUM(D99)</f>
        <v>300</v>
      </c>
      <c r="E98" s="128">
        <v>-0.057</v>
      </c>
    </row>
    <row r="99" ht="38.1" customHeight="1" spans="1:5">
      <c r="A99" s="325" t="s">
        <v>2928</v>
      </c>
      <c r="B99" s="324" t="s">
        <v>2929</v>
      </c>
      <c r="C99" s="323">
        <f>SUM(C100:C103)</f>
        <v>318</v>
      </c>
      <c r="D99" s="323">
        <f>SUM(D100:D103)</f>
        <v>300</v>
      </c>
      <c r="E99" s="128">
        <v>-0.057</v>
      </c>
    </row>
    <row r="100" s="312" customFormat="1" ht="38.1" customHeight="1" spans="1:5">
      <c r="A100" s="325" t="s">
        <v>2930</v>
      </c>
      <c r="B100" s="324" t="s">
        <v>2810</v>
      </c>
      <c r="C100" s="326"/>
      <c r="D100" s="326"/>
      <c r="E100" s="128"/>
    </row>
    <row r="101" s="312" customFormat="1" ht="38.1" customHeight="1" spans="1:5">
      <c r="A101" s="325" t="s">
        <v>2931</v>
      </c>
      <c r="B101" s="324" t="s">
        <v>2932</v>
      </c>
      <c r="C101" s="326"/>
      <c r="D101" s="326"/>
      <c r="E101" s="128"/>
    </row>
    <row r="102" s="312" customFormat="1" ht="38.1" customHeight="1" spans="1:5">
      <c r="A102" s="325" t="s">
        <v>2933</v>
      </c>
      <c r="B102" s="324" t="s">
        <v>2934</v>
      </c>
      <c r="C102" s="326"/>
      <c r="D102" s="326"/>
      <c r="E102" s="128"/>
    </row>
    <row r="103" s="312" customFormat="1" ht="38.1" customHeight="1" spans="1:5">
      <c r="A103" s="325" t="s">
        <v>2935</v>
      </c>
      <c r="B103" s="324" t="s">
        <v>2936</v>
      </c>
      <c r="C103" s="326">
        <v>318</v>
      </c>
      <c r="D103" s="327">
        <v>300</v>
      </c>
      <c r="E103" s="128">
        <v>-0.057</v>
      </c>
    </row>
    <row r="104" s="312" customFormat="1" ht="38.1" customHeight="1" spans="1:5">
      <c r="A104" s="325" t="s">
        <v>2937</v>
      </c>
      <c r="B104" s="324" t="s">
        <v>2938</v>
      </c>
      <c r="C104" s="326"/>
      <c r="D104" s="328">
        <f>SUM(D105:D108)</f>
        <v>0</v>
      </c>
      <c r="E104" s="128"/>
    </row>
    <row r="105" ht="38.1" customHeight="1" spans="1:5">
      <c r="A105" s="325" t="s">
        <v>2939</v>
      </c>
      <c r="B105" s="324" t="s">
        <v>2810</v>
      </c>
      <c r="C105" s="326"/>
      <c r="D105" s="326"/>
      <c r="E105" s="128"/>
    </row>
    <row r="106" s="312" customFormat="1" ht="38.1" customHeight="1" spans="1:5">
      <c r="A106" s="325" t="s">
        <v>2940</v>
      </c>
      <c r="B106" s="324" t="s">
        <v>2932</v>
      </c>
      <c r="C106" s="326"/>
      <c r="D106" s="326"/>
      <c r="E106" s="128"/>
    </row>
    <row r="107" s="312" customFormat="1" ht="38.1" customHeight="1" spans="1:5">
      <c r="A107" s="325" t="s">
        <v>2941</v>
      </c>
      <c r="B107" s="324" t="s">
        <v>2942</v>
      </c>
      <c r="C107" s="326"/>
      <c r="D107" s="326"/>
      <c r="E107" s="128"/>
    </row>
    <row r="108" s="312" customFormat="1" ht="38.1" customHeight="1" spans="1:5">
      <c r="A108" s="325" t="s">
        <v>2943</v>
      </c>
      <c r="B108" s="324" t="s">
        <v>2944</v>
      </c>
      <c r="C108" s="326"/>
      <c r="D108" s="326"/>
      <c r="E108" s="128"/>
    </row>
    <row r="109" ht="38.1" customHeight="1" spans="1:5">
      <c r="A109" s="325" t="s">
        <v>2945</v>
      </c>
      <c r="B109" s="324" t="s">
        <v>2946</v>
      </c>
      <c r="C109" s="326"/>
      <c r="D109" s="323"/>
      <c r="E109" s="128"/>
    </row>
    <row r="110" s="312" customFormat="1" ht="38.1" customHeight="1" spans="1:5">
      <c r="A110" s="325" t="s">
        <v>2947</v>
      </c>
      <c r="B110" s="324" t="s">
        <v>2948</v>
      </c>
      <c r="C110" s="326"/>
      <c r="D110" s="326"/>
      <c r="E110" s="128"/>
    </row>
    <row r="111" s="312" customFormat="1" ht="38.1" customHeight="1" spans="1:5">
      <c r="A111" s="325" t="s">
        <v>2949</v>
      </c>
      <c r="B111" s="324" t="s">
        <v>2950</v>
      </c>
      <c r="C111" s="326"/>
      <c r="D111" s="326"/>
      <c r="E111" s="128"/>
    </row>
    <row r="112" s="312" customFormat="1" ht="38.1" customHeight="1" spans="1:5">
      <c r="A112" s="325" t="s">
        <v>2951</v>
      </c>
      <c r="B112" s="324" t="s">
        <v>2952</v>
      </c>
      <c r="C112" s="326"/>
      <c r="D112" s="326"/>
      <c r="E112" s="128"/>
    </row>
    <row r="113" ht="38.1" customHeight="1" spans="1:5">
      <c r="A113" s="325" t="s">
        <v>2953</v>
      </c>
      <c r="B113" s="324" t="s">
        <v>2954</v>
      </c>
      <c r="C113" s="326"/>
      <c r="D113" s="327"/>
      <c r="E113" s="128"/>
    </row>
    <row r="114" s="312" customFormat="1" ht="38.1" customHeight="1" spans="1:5">
      <c r="A114" s="330">
        <v>21370</v>
      </c>
      <c r="B114" s="324" t="s">
        <v>2955</v>
      </c>
      <c r="C114" s="326"/>
      <c r="D114" s="328">
        <f>SUM(D115:D116)</f>
        <v>0</v>
      </c>
      <c r="E114" s="128"/>
    </row>
    <row r="115" s="312" customFormat="1" ht="38.1" customHeight="1" spans="1:5">
      <c r="A115" s="330">
        <v>2137001</v>
      </c>
      <c r="B115" s="324" t="s">
        <v>2810</v>
      </c>
      <c r="C115" s="326"/>
      <c r="D115" s="326"/>
      <c r="E115" s="128"/>
    </row>
    <row r="116" ht="38.1" customHeight="1" spans="1:5">
      <c r="A116" s="330">
        <v>2137099</v>
      </c>
      <c r="B116" s="324" t="s">
        <v>2956</v>
      </c>
      <c r="C116" s="326"/>
      <c r="D116" s="326"/>
      <c r="E116" s="128"/>
    </row>
    <row r="117" s="312" customFormat="1" ht="38.1" customHeight="1" spans="1:5">
      <c r="A117" s="330">
        <v>21371</v>
      </c>
      <c r="B117" s="324" t="s">
        <v>2957</v>
      </c>
      <c r="C117" s="326"/>
      <c r="D117" s="328">
        <f>SUM(D118:D121)</f>
        <v>0</v>
      </c>
      <c r="E117" s="128"/>
    </row>
    <row r="118" ht="38.1" customHeight="1" spans="1:5">
      <c r="A118" s="330">
        <v>2137101</v>
      </c>
      <c r="B118" s="324" t="s">
        <v>2948</v>
      </c>
      <c r="C118" s="326"/>
      <c r="D118" s="326"/>
      <c r="E118" s="128"/>
    </row>
    <row r="119" s="312" customFormat="1" ht="38.1" customHeight="1" spans="1:5">
      <c r="A119" s="330">
        <v>2137102</v>
      </c>
      <c r="B119" s="324" t="s">
        <v>2958</v>
      </c>
      <c r="C119" s="326"/>
      <c r="D119" s="326"/>
      <c r="E119" s="128"/>
    </row>
    <row r="120" s="312" customFormat="1" ht="38.1" customHeight="1" spans="1:5">
      <c r="A120" s="330">
        <v>2137103</v>
      </c>
      <c r="B120" s="324" t="s">
        <v>2952</v>
      </c>
      <c r="C120" s="326"/>
      <c r="D120" s="326"/>
      <c r="E120" s="128"/>
    </row>
    <row r="121" s="312" customFormat="1" ht="38.1" customHeight="1" spans="1:5">
      <c r="A121" s="330">
        <v>2137199</v>
      </c>
      <c r="B121" s="324" t="s">
        <v>2959</v>
      </c>
      <c r="C121" s="326"/>
      <c r="D121" s="326"/>
      <c r="E121" s="128"/>
    </row>
    <row r="122" s="312" customFormat="1" ht="38.1" customHeight="1" spans="1:5">
      <c r="A122" s="321" t="s">
        <v>92</v>
      </c>
      <c r="B122" s="322" t="s">
        <v>2960</v>
      </c>
      <c r="C122" s="323">
        <f>C154</f>
        <v>91</v>
      </c>
      <c r="D122" s="323">
        <f>D154</f>
        <v>100</v>
      </c>
      <c r="E122" s="128">
        <v>0.099</v>
      </c>
    </row>
    <row r="123" s="312" customFormat="1" ht="38.1" customHeight="1" spans="1:5">
      <c r="A123" s="325" t="s">
        <v>2961</v>
      </c>
      <c r="B123" s="324" t="s">
        <v>2962</v>
      </c>
      <c r="C123" s="326"/>
      <c r="D123" s="328">
        <f>SUM(D124:D127)</f>
        <v>0</v>
      </c>
      <c r="E123" s="128"/>
    </row>
    <row r="124" ht="38.1" customHeight="1" spans="1:5">
      <c r="A124" s="325" t="s">
        <v>2963</v>
      </c>
      <c r="B124" s="324" t="s">
        <v>2964</v>
      </c>
      <c r="C124" s="326"/>
      <c r="D124" s="326"/>
      <c r="E124" s="128"/>
    </row>
    <row r="125" s="312" customFormat="1" ht="38.1" customHeight="1" spans="1:5">
      <c r="A125" s="325" t="s">
        <v>2965</v>
      </c>
      <c r="B125" s="324" t="s">
        <v>2966</v>
      </c>
      <c r="C125" s="326"/>
      <c r="D125" s="326"/>
      <c r="E125" s="128"/>
    </row>
    <row r="126" s="312" customFormat="1" ht="38.1" customHeight="1" spans="1:5">
      <c r="A126" s="325" t="s">
        <v>2967</v>
      </c>
      <c r="B126" s="324" t="s">
        <v>2968</v>
      </c>
      <c r="C126" s="326"/>
      <c r="D126" s="326"/>
      <c r="E126" s="128"/>
    </row>
    <row r="127" s="312" customFormat="1" ht="38.1" customHeight="1" spans="1:5">
      <c r="A127" s="325" t="s">
        <v>2969</v>
      </c>
      <c r="B127" s="324" t="s">
        <v>2970</v>
      </c>
      <c r="C127" s="326"/>
      <c r="D127" s="326"/>
      <c r="E127" s="128"/>
    </row>
    <row r="128" ht="38.1" customHeight="1" spans="1:5">
      <c r="A128" s="325" t="s">
        <v>2971</v>
      </c>
      <c r="B128" s="324" t="s">
        <v>2972</v>
      </c>
      <c r="C128" s="326"/>
      <c r="D128" s="323"/>
      <c r="E128" s="128"/>
    </row>
    <row r="129" ht="38.1" customHeight="1" spans="1:5">
      <c r="A129" s="325" t="s">
        <v>2973</v>
      </c>
      <c r="B129" s="324" t="s">
        <v>2968</v>
      </c>
      <c r="C129" s="326"/>
      <c r="D129" s="326"/>
      <c r="E129" s="128"/>
    </row>
    <row r="130" s="312" customFormat="1" ht="38.1" customHeight="1" spans="1:5">
      <c r="A130" s="325" t="s">
        <v>2974</v>
      </c>
      <c r="B130" s="324" t="s">
        <v>2975</v>
      </c>
      <c r="C130" s="326"/>
      <c r="D130" s="326"/>
      <c r="E130" s="128"/>
    </row>
    <row r="131" ht="38.1" customHeight="1" spans="1:5">
      <c r="A131" s="325" t="s">
        <v>2976</v>
      </c>
      <c r="B131" s="324" t="s">
        <v>2977</v>
      </c>
      <c r="C131" s="326"/>
      <c r="D131" s="326"/>
      <c r="E131" s="128"/>
    </row>
    <row r="132" ht="38.1" customHeight="1" spans="1:5">
      <c r="A132" s="325" t="s">
        <v>2978</v>
      </c>
      <c r="B132" s="324" t="s">
        <v>2979</v>
      </c>
      <c r="C132" s="326"/>
      <c r="D132" s="327"/>
      <c r="E132" s="128"/>
    </row>
    <row r="133" s="312" customFormat="1" ht="38.1" customHeight="1" spans="1:5">
      <c r="A133" s="325" t="s">
        <v>2980</v>
      </c>
      <c r="B133" s="324" t="s">
        <v>2981</v>
      </c>
      <c r="C133" s="326"/>
      <c r="D133" s="323"/>
      <c r="E133" s="128"/>
    </row>
    <row r="134" s="312" customFormat="1" ht="38.1" customHeight="1" spans="1:5">
      <c r="A134" s="325" t="s">
        <v>2982</v>
      </c>
      <c r="B134" s="324" t="s">
        <v>2983</v>
      </c>
      <c r="C134" s="326"/>
      <c r="D134" s="326"/>
      <c r="E134" s="128"/>
    </row>
    <row r="135" s="312" customFormat="1" ht="38.1" customHeight="1" spans="1:5">
      <c r="A135" s="325" t="s">
        <v>2984</v>
      </c>
      <c r="B135" s="324" t="s">
        <v>2985</v>
      </c>
      <c r="C135" s="326"/>
      <c r="D135" s="327"/>
      <c r="E135" s="128"/>
    </row>
    <row r="136" s="312" customFormat="1" ht="38.1" customHeight="1" spans="1:5">
      <c r="A136" s="325" t="s">
        <v>2986</v>
      </c>
      <c r="B136" s="324" t="s">
        <v>2987</v>
      </c>
      <c r="C136" s="326"/>
      <c r="D136" s="327"/>
      <c r="E136" s="128"/>
    </row>
    <row r="137" s="312" customFormat="1" ht="38.1" customHeight="1" spans="1:5">
      <c r="A137" s="325" t="s">
        <v>2988</v>
      </c>
      <c r="B137" s="324" t="s">
        <v>2989</v>
      </c>
      <c r="C137" s="326"/>
      <c r="D137" s="326"/>
      <c r="E137" s="128"/>
    </row>
    <row r="138" s="312" customFormat="1" ht="38.1" customHeight="1" spans="1:5">
      <c r="A138" s="325" t="s">
        <v>2990</v>
      </c>
      <c r="B138" s="324" t="s">
        <v>2991</v>
      </c>
      <c r="C138" s="326"/>
      <c r="D138" s="328">
        <f>SUM(D139:D146)</f>
        <v>0</v>
      </c>
      <c r="E138" s="128"/>
    </row>
    <row r="139" s="312" customFormat="1" ht="38.1" customHeight="1" spans="1:5">
      <c r="A139" s="325" t="s">
        <v>2992</v>
      </c>
      <c r="B139" s="324" t="s">
        <v>2993</v>
      </c>
      <c r="C139" s="326"/>
      <c r="D139" s="326"/>
      <c r="E139" s="128"/>
    </row>
    <row r="140" s="312" customFormat="1" ht="38.1" customHeight="1" spans="1:5">
      <c r="A140" s="325" t="s">
        <v>2994</v>
      </c>
      <c r="B140" s="324" t="s">
        <v>2995</v>
      </c>
      <c r="C140" s="326"/>
      <c r="D140" s="326"/>
      <c r="E140" s="128"/>
    </row>
    <row r="141" s="312" customFormat="1" ht="38.1" customHeight="1" spans="1:5">
      <c r="A141" s="325" t="s">
        <v>2996</v>
      </c>
      <c r="B141" s="324" t="s">
        <v>2997</v>
      </c>
      <c r="C141" s="326"/>
      <c r="D141" s="326"/>
      <c r="E141" s="128"/>
    </row>
    <row r="142" s="312" customFormat="1" ht="38.1" customHeight="1" spans="1:5">
      <c r="A142" s="325" t="s">
        <v>2998</v>
      </c>
      <c r="B142" s="324" t="s">
        <v>2999</v>
      </c>
      <c r="C142" s="326"/>
      <c r="D142" s="326"/>
      <c r="E142" s="128"/>
    </row>
    <row r="143" s="312" customFormat="1" ht="38.1" customHeight="1" spans="1:5">
      <c r="A143" s="325" t="s">
        <v>3000</v>
      </c>
      <c r="B143" s="324" t="s">
        <v>3001</v>
      </c>
      <c r="C143" s="326"/>
      <c r="D143" s="326"/>
      <c r="E143" s="128"/>
    </row>
    <row r="144" s="312" customFormat="1" ht="38.1" customHeight="1" spans="1:5">
      <c r="A144" s="325" t="s">
        <v>3002</v>
      </c>
      <c r="B144" s="324" t="s">
        <v>3003</v>
      </c>
      <c r="C144" s="326"/>
      <c r="D144" s="326"/>
      <c r="E144" s="128"/>
    </row>
    <row r="145" s="312" customFormat="1" ht="38.1" customHeight="1" spans="1:5">
      <c r="A145" s="325" t="s">
        <v>3004</v>
      </c>
      <c r="B145" s="324" t="s">
        <v>3005</v>
      </c>
      <c r="C145" s="326"/>
      <c r="D145" s="326"/>
      <c r="E145" s="128"/>
    </row>
    <row r="146" s="312" customFormat="1" ht="38.1" customHeight="1" spans="1:5">
      <c r="A146" s="325" t="s">
        <v>3006</v>
      </c>
      <c r="B146" s="324" t="s">
        <v>3007</v>
      </c>
      <c r="C146" s="326"/>
      <c r="D146" s="326"/>
      <c r="E146" s="128"/>
    </row>
    <row r="147" s="312" customFormat="1" ht="38.1" customHeight="1" spans="1:5">
      <c r="A147" s="325" t="s">
        <v>3008</v>
      </c>
      <c r="B147" s="324" t="s">
        <v>3009</v>
      </c>
      <c r="C147" s="326"/>
      <c r="D147" s="328">
        <f>SUM(D148:D153)</f>
        <v>0</v>
      </c>
      <c r="E147" s="128"/>
    </row>
    <row r="148" s="312" customFormat="1" ht="38.1" customHeight="1" spans="1:5">
      <c r="A148" s="325" t="s">
        <v>3010</v>
      </c>
      <c r="B148" s="324" t="s">
        <v>3011</v>
      </c>
      <c r="C148" s="326"/>
      <c r="D148" s="326"/>
      <c r="E148" s="128"/>
    </row>
    <row r="149" s="312" customFormat="1" ht="38.1" customHeight="1" spans="1:5">
      <c r="A149" s="325" t="s">
        <v>3012</v>
      </c>
      <c r="B149" s="324" t="s">
        <v>3013</v>
      </c>
      <c r="C149" s="326"/>
      <c r="D149" s="326"/>
      <c r="E149" s="128"/>
    </row>
    <row r="150" ht="38.1" customHeight="1" spans="1:5">
      <c r="A150" s="325" t="s">
        <v>3014</v>
      </c>
      <c r="B150" s="324" t="s">
        <v>3015</v>
      </c>
      <c r="C150" s="326"/>
      <c r="D150" s="326"/>
      <c r="E150" s="128"/>
    </row>
    <row r="151" ht="38.1" customHeight="1" spans="1:5">
      <c r="A151" s="325" t="s">
        <v>3016</v>
      </c>
      <c r="B151" s="324" t="s">
        <v>3017</v>
      </c>
      <c r="C151" s="326"/>
      <c r="D151" s="326"/>
      <c r="E151" s="128"/>
    </row>
    <row r="152" s="312" customFormat="1" ht="38.1" customHeight="1" spans="1:5">
      <c r="A152" s="325" t="s">
        <v>3018</v>
      </c>
      <c r="B152" s="324" t="s">
        <v>3019</v>
      </c>
      <c r="C152" s="326"/>
      <c r="D152" s="326"/>
      <c r="E152" s="128"/>
    </row>
    <row r="153" ht="38.1" customHeight="1" spans="1:5">
      <c r="A153" s="325" t="s">
        <v>3020</v>
      </c>
      <c r="B153" s="324" t="s">
        <v>3021</v>
      </c>
      <c r="C153" s="326"/>
      <c r="D153" s="326"/>
      <c r="E153" s="128"/>
    </row>
    <row r="154" ht="38.1" customHeight="1" spans="1:5">
      <c r="A154" s="325" t="s">
        <v>3022</v>
      </c>
      <c r="B154" s="324" t="s">
        <v>3023</v>
      </c>
      <c r="C154" s="323">
        <f>SUM(C155:C162)</f>
        <v>91</v>
      </c>
      <c r="D154" s="323">
        <f>SUM(D155:D162)</f>
        <v>100</v>
      </c>
      <c r="E154" s="128">
        <v>0.099</v>
      </c>
    </row>
    <row r="155" s="312" customFormat="1" ht="38.1" customHeight="1" spans="1:5">
      <c r="A155" s="325" t="s">
        <v>3024</v>
      </c>
      <c r="B155" s="324" t="s">
        <v>3025</v>
      </c>
      <c r="C155" s="326"/>
      <c r="D155" s="327"/>
      <c r="E155" s="128"/>
    </row>
    <row r="156" s="312" customFormat="1" ht="38.1" customHeight="1" spans="1:5">
      <c r="A156" s="325" t="s">
        <v>3026</v>
      </c>
      <c r="B156" s="324" t="s">
        <v>3027</v>
      </c>
      <c r="C156" s="326"/>
      <c r="D156" s="326"/>
      <c r="E156" s="128"/>
    </row>
    <row r="157" s="312" customFormat="1" ht="38.1" customHeight="1" spans="1:5">
      <c r="A157" s="325" t="s">
        <v>3028</v>
      </c>
      <c r="B157" s="324" t="s">
        <v>3029</v>
      </c>
      <c r="C157" s="326"/>
      <c r="D157" s="327"/>
      <c r="E157" s="128"/>
    </row>
    <row r="158" s="312" customFormat="1" ht="38.1" customHeight="1" spans="1:5">
      <c r="A158" s="325" t="s">
        <v>3030</v>
      </c>
      <c r="B158" s="324" t="s">
        <v>3031</v>
      </c>
      <c r="C158" s="326"/>
      <c r="D158" s="327"/>
      <c r="E158" s="128"/>
    </row>
    <row r="159" s="312" customFormat="1" ht="38.1" customHeight="1" spans="1:5">
      <c r="A159" s="325" t="s">
        <v>3032</v>
      </c>
      <c r="B159" s="324" t="s">
        <v>3033</v>
      </c>
      <c r="C159" s="326"/>
      <c r="D159" s="326"/>
      <c r="E159" s="128"/>
    </row>
    <row r="160" s="312" customFormat="1" ht="38.1" customHeight="1" spans="1:5">
      <c r="A160" s="325" t="s">
        <v>3034</v>
      </c>
      <c r="B160" s="324" t="s">
        <v>3035</v>
      </c>
      <c r="C160" s="326">
        <v>91</v>
      </c>
      <c r="D160" s="326">
        <v>100</v>
      </c>
      <c r="E160" s="128">
        <v>0.099</v>
      </c>
    </row>
    <row r="161" s="312" customFormat="1" ht="38.1" customHeight="1" spans="1:5">
      <c r="A161" s="325" t="s">
        <v>3036</v>
      </c>
      <c r="B161" s="324" t="s">
        <v>3037</v>
      </c>
      <c r="C161" s="326"/>
      <c r="D161" s="326"/>
      <c r="E161" s="128"/>
    </row>
    <row r="162" ht="38.1" customHeight="1" spans="1:5">
      <c r="A162" s="325" t="s">
        <v>3038</v>
      </c>
      <c r="B162" s="324" t="s">
        <v>3039</v>
      </c>
      <c r="C162" s="326"/>
      <c r="D162" s="326"/>
      <c r="E162" s="128"/>
    </row>
    <row r="163" ht="38.1" customHeight="1" spans="1:5">
      <c r="A163" s="325" t="s">
        <v>3040</v>
      </c>
      <c r="B163" s="324" t="s">
        <v>3041</v>
      </c>
      <c r="C163" s="326"/>
      <c r="D163" s="328">
        <f>SUM(D164:D165)</f>
        <v>0</v>
      </c>
      <c r="E163" s="128"/>
    </row>
    <row r="164" s="312" customFormat="1" ht="38.1" customHeight="1" spans="1:5">
      <c r="A164" s="325" t="s">
        <v>3042</v>
      </c>
      <c r="B164" s="324" t="s">
        <v>2964</v>
      </c>
      <c r="C164" s="326"/>
      <c r="D164" s="326"/>
      <c r="E164" s="128"/>
    </row>
    <row r="165" s="312" customFormat="1" ht="38.1" customHeight="1" spans="1:5">
      <c r="A165" s="325" t="s">
        <v>3043</v>
      </c>
      <c r="B165" s="324" t="s">
        <v>3044</v>
      </c>
      <c r="C165" s="326"/>
      <c r="D165" s="326"/>
      <c r="E165" s="128"/>
    </row>
    <row r="166" s="312" customFormat="1" ht="38.1" customHeight="1" spans="1:5">
      <c r="A166" s="325" t="s">
        <v>3045</v>
      </c>
      <c r="B166" s="324" t="s">
        <v>3046</v>
      </c>
      <c r="C166" s="326"/>
      <c r="D166" s="328">
        <f>SUM(D167:D168)</f>
        <v>0</v>
      </c>
      <c r="E166" s="128"/>
    </row>
    <row r="167" s="312" customFormat="1" ht="38.1" customHeight="1" spans="1:5">
      <c r="A167" s="325" t="s">
        <v>3047</v>
      </c>
      <c r="B167" s="324" t="s">
        <v>2964</v>
      </c>
      <c r="C167" s="326"/>
      <c r="D167" s="326"/>
      <c r="E167" s="128"/>
    </row>
    <row r="168" s="312" customFormat="1" ht="38.1" customHeight="1" spans="1:5">
      <c r="A168" s="325" t="s">
        <v>3048</v>
      </c>
      <c r="B168" s="324" t="s">
        <v>3049</v>
      </c>
      <c r="C168" s="326"/>
      <c r="D168" s="326"/>
      <c r="E168" s="128"/>
    </row>
    <row r="169" s="312" customFormat="1" ht="38.1" customHeight="1" spans="1:5">
      <c r="A169" s="325" t="s">
        <v>3050</v>
      </c>
      <c r="B169" s="324" t="s">
        <v>3051</v>
      </c>
      <c r="C169" s="326"/>
      <c r="D169" s="328"/>
      <c r="E169" s="128"/>
    </row>
    <row r="170" ht="38.1" customHeight="1" spans="1:5">
      <c r="A170" s="325" t="s">
        <v>3052</v>
      </c>
      <c r="B170" s="324" t="s">
        <v>3053</v>
      </c>
      <c r="C170" s="326"/>
      <c r="D170" s="328">
        <f>SUM(D171:D173)</f>
        <v>0</v>
      </c>
      <c r="E170" s="128"/>
    </row>
    <row r="171" ht="38.1" customHeight="1" spans="1:5">
      <c r="A171" s="325" t="s">
        <v>3054</v>
      </c>
      <c r="B171" s="324" t="s">
        <v>2983</v>
      </c>
      <c r="C171" s="326"/>
      <c r="D171" s="326"/>
      <c r="E171" s="128"/>
    </row>
    <row r="172" ht="38.1" customHeight="1" spans="1:5">
      <c r="A172" s="325" t="s">
        <v>3055</v>
      </c>
      <c r="B172" s="324" t="s">
        <v>2987</v>
      </c>
      <c r="C172" s="326"/>
      <c r="D172" s="326"/>
      <c r="E172" s="128"/>
    </row>
    <row r="173" s="312" customFormat="1" ht="38.1" customHeight="1" spans="1:5">
      <c r="A173" s="325" t="s">
        <v>3056</v>
      </c>
      <c r="B173" s="324" t="s">
        <v>3057</v>
      </c>
      <c r="C173" s="326"/>
      <c r="D173" s="326"/>
      <c r="E173" s="128"/>
    </row>
    <row r="174" ht="38.1" customHeight="1" spans="1:5">
      <c r="A174" s="321" t="s">
        <v>94</v>
      </c>
      <c r="B174" s="322" t="s">
        <v>3058</v>
      </c>
      <c r="C174" s="328"/>
      <c r="D174" s="323"/>
      <c r="E174" s="128"/>
    </row>
    <row r="175" ht="38.1" customHeight="1" spans="1:5">
      <c r="A175" s="325" t="s">
        <v>3059</v>
      </c>
      <c r="B175" s="324" t="s">
        <v>3060</v>
      </c>
      <c r="C175" s="326"/>
      <c r="D175" s="323"/>
      <c r="E175" s="128"/>
    </row>
    <row r="176" ht="38.1" customHeight="1" spans="1:5">
      <c r="A176" s="325" t="s">
        <v>3061</v>
      </c>
      <c r="B176" s="324" t="s">
        <v>3062</v>
      </c>
      <c r="C176" s="326"/>
      <c r="D176" s="327"/>
      <c r="E176" s="128"/>
    </row>
    <row r="177" s="312" customFormat="1" ht="38.1" customHeight="1" spans="1:5">
      <c r="A177" s="325" t="s">
        <v>3063</v>
      </c>
      <c r="B177" s="324" t="s">
        <v>3064</v>
      </c>
      <c r="C177" s="326"/>
      <c r="D177" s="326"/>
      <c r="E177" s="128"/>
    </row>
    <row r="178" s="312" customFormat="1" ht="38.1" customHeight="1" spans="1:5">
      <c r="A178" s="321" t="s">
        <v>116</v>
      </c>
      <c r="B178" s="322" t="s">
        <v>3065</v>
      </c>
      <c r="C178" s="323">
        <f>SUM(C179,C183,C192)</f>
        <v>132953</v>
      </c>
      <c r="D178" s="323">
        <f>SUM(D179,D183,D192)</f>
        <v>825</v>
      </c>
      <c r="E178" s="128">
        <v>-0.994</v>
      </c>
    </row>
    <row r="179" ht="38.1" customHeight="1" spans="1:5">
      <c r="A179" s="325" t="s">
        <v>3066</v>
      </c>
      <c r="B179" s="324" t="s">
        <v>3067</v>
      </c>
      <c r="C179" s="323">
        <f>SUM(C180:C182)</f>
        <v>131000</v>
      </c>
      <c r="D179" s="323">
        <f>SUM(D180:D182)</f>
        <v>0</v>
      </c>
      <c r="E179" s="128">
        <v>-1</v>
      </c>
    </row>
    <row r="180" ht="38.1" customHeight="1" spans="1:5">
      <c r="A180" s="325" t="s">
        <v>3068</v>
      </c>
      <c r="B180" s="324" t="s">
        <v>3069</v>
      </c>
      <c r="C180" s="326"/>
      <c r="D180" s="327"/>
      <c r="E180" s="128"/>
    </row>
    <row r="181" s="312" customFormat="1" ht="38.1" customHeight="1" spans="1:5">
      <c r="A181" s="325" t="s">
        <v>3070</v>
      </c>
      <c r="B181" s="324" t="s">
        <v>3071</v>
      </c>
      <c r="C181" s="326">
        <v>131000</v>
      </c>
      <c r="D181" s="327"/>
      <c r="E181" s="128">
        <v>-1</v>
      </c>
    </row>
    <row r="182" s="312" customFormat="1" ht="38.1" customHeight="1" spans="1:5">
      <c r="A182" s="325" t="s">
        <v>3072</v>
      </c>
      <c r="B182" s="324" t="s">
        <v>3073</v>
      </c>
      <c r="C182" s="326"/>
      <c r="D182" s="326"/>
      <c r="E182" s="128"/>
    </row>
    <row r="183" ht="38.1" customHeight="1" spans="1:5">
      <c r="A183" s="325" t="s">
        <v>3074</v>
      </c>
      <c r="B183" s="324" t="s">
        <v>3075</v>
      </c>
      <c r="C183" s="326"/>
      <c r="D183" s="323"/>
      <c r="E183" s="128"/>
    </row>
    <row r="184" s="312" customFormat="1" ht="38.1" customHeight="1" spans="1:5">
      <c r="A184" s="325" t="s">
        <v>3076</v>
      </c>
      <c r="B184" s="324" t="s">
        <v>3077</v>
      </c>
      <c r="C184" s="326"/>
      <c r="D184" s="326"/>
      <c r="E184" s="128"/>
    </row>
    <row r="185" ht="38.1" customHeight="1" spans="1:5">
      <c r="A185" s="325" t="s">
        <v>3078</v>
      </c>
      <c r="B185" s="324" t="s">
        <v>3079</v>
      </c>
      <c r="C185" s="326"/>
      <c r="D185" s="326"/>
      <c r="E185" s="128"/>
    </row>
    <row r="186" ht="38.1" customHeight="1" spans="1:5">
      <c r="A186" s="325" t="s">
        <v>3080</v>
      </c>
      <c r="B186" s="324" t="s">
        <v>3081</v>
      </c>
      <c r="C186" s="326"/>
      <c r="D186" s="327"/>
      <c r="E186" s="128"/>
    </row>
    <row r="187" ht="38.1" customHeight="1" spans="1:5">
      <c r="A187" s="325" t="s">
        <v>3082</v>
      </c>
      <c r="B187" s="324" t="s">
        <v>3083</v>
      </c>
      <c r="C187" s="326"/>
      <c r="D187" s="327"/>
      <c r="E187" s="128"/>
    </row>
    <row r="188" ht="38.1" customHeight="1" spans="1:5">
      <c r="A188" s="325" t="s">
        <v>3084</v>
      </c>
      <c r="B188" s="324" t="s">
        <v>3085</v>
      </c>
      <c r="C188" s="326"/>
      <c r="D188" s="326"/>
      <c r="E188" s="128"/>
    </row>
    <row r="189" ht="38.1" customHeight="1" spans="1:5">
      <c r="A189" s="325" t="s">
        <v>3086</v>
      </c>
      <c r="B189" s="324" t="s">
        <v>3087</v>
      </c>
      <c r="C189" s="326"/>
      <c r="D189" s="326"/>
      <c r="E189" s="128"/>
    </row>
    <row r="190" s="312" customFormat="1" ht="38.1" customHeight="1" spans="1:5">
      <c r="A190" s="325" t="s">
        <v>3088</v>
      </c>
      <c r="B190" s="324" t="s">
        <v>3089</v>
      </c>
      <c r="C190" s="326"/>
      <c r="D190" s="327"/>
      <c r="E190" s="128"/>
    </row>
    <row r="191" ht="38.1" customHeight="1" spans="1:5">
      <c r="A191" s="325" t="s">
        <v>3090</v>
      </c>
      <c r="B191" s="324" t="s">
        <v>3091</v>
      </c>
      <c r="C191" s="326"/>
      <c r="D191" s="326"/>
      <c r="E191" s="128"/>
    </row>
    <row r="192" ht="38.1" customHeight="1" spans="1:5">
      <c r="A192" s="325" t="s">
        <v>3092</v>
      </c>
      <c r="B192" s="324" t="s">
        <v>3093</v>
      </c>
      <c r="C192" s="323">
        <f>SUM(C193:C203)</f>
        <v>1953</v>
      </c>
      <c r="D192" s="323">
        <f>SUM(D193:D203)</f>
        <v>825</v>
      </c>
      <c r="E192" s="128">
        <v>-0.578</v>
      </c>
    </row>
    <row r="193" ht="38.1" customHeight="1" spans="1:5">
      <c r="A193" s="330">
        <v>2296001</v>
      </c>
      <c r="B193" s="324" t="s">
        <v>3094</v>
      </c>
      <c r="C193" s="326">
        <v>0</v>
      </c>
      <c r="D193" s="326"/>
      <c r="E193" s="128"/>
    </row>
    <row r="194" s="312" customFormat="1" ht="38.1" customHeight="1" spans="1:5">
      <c r="A194" s="325" t="s">
        <v>3095</v>
      </c>
      <c r="B194" s="324" t="s">
        <v>3096</v>
      </c>
      <c r="C194" s="326">
        <v>529</v>
      </c>
      <c r="D194" s="327">
        <v>505</v>
      </c>
      <c r="E194" s="128">
        <v>-0.045</v>
      </c>
    </row>
    <row r="195" ht="38.1" customHeight="1" spans="1:5">
      <c r="A195" s="325" t="s">
        <v>3097</v>
      </c>
      <c r="B195" s="324" t="s">
        <v>3098</v>
      </c>
      <c r="C195" s="326">
        <v>987</v>
      </c>
      <c r="D195" s="327">
        <v>120</v>
      </c>
      <c r="E195" s="128">
        <v>-0.878</v>
      </c>
    </row>
    <row r="196" ht="38.1" customHeight="1" spans="1:5">
      <c r="A196" s="325" t="s">
        <v>3099</v>
      </c>
      <c r="B196" s="324" t="s">
        <v>3100</v>
      </c>
      <c r="C196" s="326">
        <v>0</v>
      </c>
      <c r="D196" s="326"/>
      <c r="E196" s="128"/>
    </row>
    <row r="197" ht="38.1" customHeight="1" spans="1:5">
      <c r="A197" s="325" t="s">
        <v>3101</v>
      </c>
      <c r="B197" s="324" t="s">
        <v>3102</v>
      </c>
      <c r="C197" s="326">
        <v>0</v>
      </c>
      <c r="D197" s="326"/>
      <c r="E197" s="128"/>
    </row>
    <row r="198" ht="38.1" customHeight="1" spans="1:5">
      <c r="A198" s="325" t="s">
        <v>3103</v>
      </c>
      <c r="B198" s="324" t="s">
        <v>3104</v>
      </c>
      <c r="C198" s="326">
        <v>147</v>
      </c>
      <c r="D198" s="327"/>
      <c r="E198" s="128">
        <v>-1</v>
      </c>
    </row>
    <row r="199" s="312" customFormat="1" ht="38.1" customHeight="1" spans="1:5">
      <c r="A199" s="325" t="s">
        <v>3105</v>
      </c>
      <c r="B199" s="324" t="s">
        <v>3106</v>
      </c>
      <c r="C199" s="326">
        <v>15</v>
      </c>
      <c r="D199" s="326"/>
      <c r="E199" s="128">
        <v>-1</v>
      </c>
    </row>
    <row r="200" s="312" customFormat="1" ht="38.1" customHeight="1" spans="1:5">
      <c r="A200" s="325" t="s">
        <v>3107</v>
      </c>
      <c r="B200" s="324" t="s">
        <v>3108</v>
      </c>
      <c r="C200" s="326">
        <v>0</v>
      </c>
      <c r="D200" s="326">
        <v>0</v>
      </c>
      <c r="E200" s="128"/>
    </row>
    <row r="201" s="312" customFormat="1" ht="38.1" customHeight="1" spans="1:5">
      <c r="A201" s="325" t="s">
        <v>3109</v>
      </c>
      <c r="B201" s="324" t="s">
        <v>3110</v>
      </c>
      <c r="C201" s="326">
        <v>0</v>
      </c>
      <c r="D201" s="326">
        <v>0</v>
      </c>
      <c r="E201" s="128"/>
    </row>
    <row r="202" ht="38.1" customHeight="1" spans="1:5">
      <c r="A202" s="325" t="s">
        <v>3111</v>
      </c>
      <c r="B202" s="324" t="s">
        <v>3112</v>
      </c>
      <c r="C202" s="326">
        <v>0</v>
      </c>
      <c r="D202" s="326"/>
      <c r="E202" s="128"/>
    </row>
    <row r="203" s="312" customFormat="1" ht="38.1" customHeight="1" spans="1:5">
      <c r="A203" s="325" t="s">
        <v>3113</v>
      </c>
      <c r="B203" s="324" t="s">
        <v>3114</v>
      </c>
      <c r="C203" s="326">
        <v>275</v>
      </c>
      <c r="D203" s="327">
        <v>200</v>
      </c>
      <c r="E203" s="128">
        <v>-0.273</v>
      </c>
    </row>
    <row r="204" s="312" customFormat="1" ht="38.1" customHeight="1" spans="1:5">
      <c r="A204" s="321" t="s">
        <v>112</v>
      </c>
      <c r="B204" s="322" t="s">
        <v>3115</v>
      </c>
      <c r="C204" s="323">
        <f>SUM(C205:C220)</f>
        <v>11058</v>
      </c>
      <c r="D204" s="323">
        <f>SUM(D205:D220)</f>
        <v>16500</v>
      </c>
      <c r="E204" s="128">
        <v>0.492</v>
      </c>
    </row>
    <row r="205" s="312" customFormat="1" ht="38.1" customHeight="1" spans="1:5">
      <c r="A205" s="325" t="s">
        <v>3116</v>
      </c>
      <c r="B205" s="324" t="s">
        <v>3117</v>
      </c>
      <c r="C205" s="326">
        <v>0</v>
      </c>
      <c r="D205" s="326"/>
      <c r="E205" s="128"/>
    </row>
    <row r="206" s="312" customFormat="1" ht="38.1" customHeight="1" spans="1:5">
      <c r="A206" s="325" t="s">
        <v>3118</v>
      </c>
      <c r="B206" s="324" t="s">
        <v>3119</v>
      </c>
      <c r="C206" s="326">
        <v>0</v>
      </c>
      <c r="D206" s="326"/>
      <c r="E206" s="128"/>
    </row>
    <row r="207" s="312" customFormat="1" ht="38.1" customHeight="1" spans="1:5">
      <c r="A207" s="325" t="s">
        <v>3120</v>
      </c>
      <c r="B207" s="324" t="s">
        <v>3121</v>
      </c>
      <c r="C207" s="326">
        <v>0</v>
      </c>
      <c r="D207" s="326"/>
      <c r="E207" s="128"/>
    </row>
    <row r="208" s="312" customFormat="1" ht="38.1" customHeight="1" spans="1:5">
      <c r="A208" s="325" t="s">
        <v>3122</v>
      </c>
      <c r="B208" s="324" t="s">
        <v>3123</v>
      </c>
      <c r="C208" s="326">
        <v>10719</v>
      </c>
      <c r="D208" s="326">
        <v>11000</v>
      </c>
      <c r="E208" s="128">
        <v>0.026</v>
      </c>
    </row>
    <row r="209" s="312" customFormat="1" ht="38.1" customHeight="1" spans="1:5">
      <c r="A209" s="325" t="s">
        <v>3124</v>
      </c>
      <c r="B209" s="324" t="s">
        <v>3125</v>
      </c>
      <c r="C209" s="326">
        <v>0</v>
      </c>
      <c r="D209" s="326"/>
      <c r="E209" s="128"/>
    </row>
    <row r="210" ht="38.1" customHeight="1" spans="1:5">
      <c r="A210" s="325" t="s">
        <v>3126</v>
      </c>
      <c r="B210" s="324" t="s">
        <v>3127</v>
      </c>
      <c r="C210" s="326">
        <v>0</v>
      </c>
      <c r="D210" s="326"/>
      <c r="E210" s="128"/>
    </row>
    <row r="211" ht="38.1" customHeight="1" spans="1:5">
      <c r="A211" s="325" t="s">
        <v>3128</v>
      </c>
      <c r="B211" s="324" t="s">
        <v>3129</v>
      </c>
      <c r="C211" s="326">
        <v>0</v>
      </c>
      <c r="D211" s="326"/>
      <c r="E211" s="128"/>
    </row>
    <row r="212" ht="38.1" customHeight="1" spans="1:5">
      <c r="A212" s="325" t="s">
        <v>3130</v>
      </c>
      <c r="B212" s="324" t="s">
        <v>3131</v>
      </c>
      <c r="C212" s="326">
        <v>0</v>
      </c>
      <c r="D212" s="326"/>
      <c r="E212" s="128"/>
    </row>
    <row r="213" ht="38.1" customHeight="1" spans="1:5">
      <c r="A213" s="325" t="s">
        <v>3132</v>
      </c>
      <c r="B213" s="324" t="s">
        <v>3133</v>
      </c>
      <c r="C213" s="326">
        <v>0</v>
      </c>
      <c r="D213" s="326"/>
      <c r="E213" s="128"/>
    </row>
    <row r="214" ht="38.1" customHeight="1" spans="1:5">
      <c r="A214" s="325" t="s">
        <v>3134</v>
      </c>
      <c r="B214" s="324" t="s">
        <v>3135</v>
      </c>
      <c r="C214" s="326">
        <v>0</v>
      </c>
      <c r="D214" s="326"/>
      <c r="E214" s="128"/>
    </row>
    <row r="215" ht="38.1" customHeight="1" spans="1:5">
      <c r="A215" s="325" t="s">
        <v>3136</v>
      </c>
      <c r="B215" s="324" t="s">
        <v>3137</v>
      </c>
      <c r="C215" s="326">
        <v>0</v>
      </c>
      <c r="D215" s="326"/>
      <c r="E215" s="128"/>
    </row>
    <row r="216" ht="38.1" customHeight="1" spans="1:5">
      <c r="A216" s="325" t="s">
        <v>3138</v>
      </c>
      <c r="B216" s="324" t="s">
        <v>3139</v>
      </c>
      <c r="C216" s="326">
        <v>0</v>
      </c>
      <c r="D216" s="326"/>
      <c r="E216" s="128"/>
    </row>
    <row r="217" s="312" customFormat="1" ht="38.1" customHeight="1" spans="1:5">
      <c r="A217" s="325" t="s">
        <v>3140</v>
      </c>
      <c r="B217" s="324" t="s">
        <v>3141</v>
      </c>
      <c r="C217" s="326">
        <v>0</v>
      </c>
      <c r="D217" s="326"/>
      <c r="E217" s="128"/>
    </row>
    <row r="218" s="312" customFormat="1" ht="38.1" customHeight="1" spans="1:5">
      <c r="A218" s="325" t="s">
        <v>3142</v>
      </c>
      <c r="B218" s="324" t="s">
        <v>3143</v>
      </c>
      <c r="C218" s="326">
        <v>0</v>
      </c>
      <c r="D218" s="326"/>
      <c r="E218" s="128"/>
    </row>
    <row r="219" s="312" customFormat="1" ht="38.1" customHeight="1" spans="1:5">
      <c r="A219" s="325" t="s">
        <v>3144</v>
      </c>
      <c r="B219" s="324" t="s">
        <v>3145</v>
      </c>
      <c r="C219" s="326">
        <v>339</v>
      </c>
      <c r="D219" s="327">
        <v>5500</v>
      </c>
      <c r="E219" s="128">
        <v>15.224</v>
      </c>
    </row>
    <row r="220" ht="38.1" customHeight="1" spans="1:5">
      <c r="A220" s="325" t="s">
        <v>3146</v>
      </c>
      <c r="B220" s="324" t="s">
        <v>3147</v>
      </c>
      <c r="C220" s="326"/>
      <c r="D220" s="327"/>
      <c r="E220" s="128"/>
    </row>
    <row r="221" s="312" customFormat="1" ht="38.1" customHeight="1" spans="1:5">
      <c r="A221" s="321" t="s">
        <v>114</v>
      </c>
      <c r="B221" s="322" t="s">
        <v>3148</v>
      </c>
      <c r="C221" s="323">
        <f>SUM(C222)</f>
        <v>162</v>
      </c>
      <c r="D221" s="323">
        <f>SUM(D222)</f>
        <v>90</v>
      </c>
      <c r="E221" s="128">
        <v>-0.444</v>
      </c>
    </row>
    <row r="222" s="312" customFormat="1" ht="38.1" customHeight="1" spans="1:5">
      <c r="A222" s="330">
        <v>23304</v>
      </c>
      <c r="B222" s="324" t="s">
        <v>3149</v>
      </c>
      <c r="C222" s="323">
        <f>SUM(C223:C238)</f>
        <v>162</v>
      </c>
      <c r="D222" s="323">
        <f>SUM(D223:D238)</f>
        <v>90</v>
      </c>
      <c r="E222" s="128">
        <v>-0.444</v>
      </c>
    </row>
    <row r="223" ht="38.1" customHeight="1" spans="1:5">
      <c r="A223" s="325" t="s">
        <v>3150</v>
      </c>
      <c r="B223" s="324" t="s">
        <v>3151</v>
      </c>
      <c r="C223" s="326">
        <v>0</v>
      </c>
      <c r="D223" s="326"/>
      <c r="E223" s="128"/>
    </row>
    <row r="224" s="312" customFormat="1" ht="38.1" customHeight="1" spans="1:5">
      <c r="A224" s="325" t="s">
        <v>3152</v>
      </c>
      <c r="B224" s="324" t="s">
        <v>3153</v>
      </c>
      <c r="C224" s="326">
        <v>0</v>
      </c>
      <c r="D224" s="326"/>
      <c r="E224" s="128"/>
    </row>
    <row r="225" ht="38.1" customHeight="1" spans="1:5">
      <c r="A225" s="325" t="s">
        <v>3154</v>
      </c>
      <c r="B225" s="324" t="s">
        <v>3155</v>
      </c>
      <c r="C225" s="326">
        <v>0</v>
      </c>
      <c r="D225" s="326"/>
      <c r="E225" s="128"/>
    </row>
    <row r="226" s="312" customFormat="1" ht="38.1" customHeight="1" spans="1:5">
      <c r="A226" s="325" t="s">
        <v>3156</v>
      </c>
      <c r="B226" s="324" t="s">
        <v>3157</v>
      </c>
      <c r="C226" s="326">
        <v>30</v>
      </c>
      <c r="D226" s="326">
        <v>60</v>
      </c>
      <c r="E226" s="128">
        <v>1</v>
      </c>
    </row>
    <row r="227" s="312" customFormat="1" ht="38.1" customHeight="1" spans="1:5">
      <c r="A227" s="325" t="s">
        <v>3158</v>
      </c>
      <c r="B227" s="324" t="s">
        <v>3159</v>
      </c>
      <c r="C227" s="326">
        <v>0</v>
      </c>
      <c r="D227" s="326"/>
      <c r="E227" s="128"/>
    </row>
    <row r="228" ht="38.1" customHeight="1" spans="1:5">
      <c r="A228" s="325" t="s">
        <v>3160</v>
      </c>
      <c r="B228" s="324" t="s">
        <v>3161</v>
      </c>
      <c r="C228" s="326">
        <v>0</v>
      </c>
      <c r="D228" s="326"/>
      <c r="E228" s="128"/>
    </row>
    <row r="229" ht="38.1" customHeight="1" spans="1:5">
      <c r="A229" s="325" t="s">
        <v>3162</v>
      </c>
      <c r="B229" s="324" t="s">
        <v>3163</v>
      </c>
      <c r="C229" s="326">
        <v>0</v>
      </c>
      <c r="D229" s="326"/>
      <c r="E229" s="128"/>
    </row>
    <row r="230" ht="38.1" customHeight="1" spans="1:5">
      <c r="A230" s="325" t="s">
        <v>3164</v>
      </c>
      <c r="B230" s="324" t="s">
        <v>3165</v>
      </c>
      <c r="C230" s="326">
        <v>0</v>
      </c>
      <c r="D230" s="326"/>
      <c r="E230" s="128"/>
    </row>
    <row r="231" ht="38.1" customHeight="1" spans="1:5">
      <c r="A231" s="325" t="s">
        <v>3166</v>
      </c>
      <c r="B231" s="324" t="s">
        <v>3167</v>
      </c>
      <c r="C231" s="326">
        <v>0</v>
      </c>
      <c r="D231" s="326"/>
      <c r="E231" s="128"/>
    </row>
    <row r="232" ht="38.1" customHeight="1" spans="1:5">
      <c r="A232" s="325" t="s">
        <v>3168</v>
      </c>
      <c r="B232" s="324" t="s">
        <v>3169</v>
      </c>
      <c r="C232" s="326">
        <v>0</v>
      </c>
      <c r="D232" s="326"/>
      <c r="E232" s="128"/>
    </row>
    <row r="233" ht="38.1" customHeight="1" spans="1:5">
      <c r="A233" s="325" t="s">
        <v>3170</v>
      </c>
      <c r="B233" s="324" t="s">
        <v>3171</v>
      </c>
      <c r="C233" s="326">
        <v>0</v>
      </c>
      <c r="D233" s="326"/>
      <c r="E233" s="128"/>
    </row>
    <row r="234" ht="38.1" customHeight="1" spans="1:5">
      <c r="A234" s="325" t="s">
        <v>3172</v>
      </c>
      <c r="B234" s="324" t="s">
        <v>3173</v>
      </c>
      <c r="C234" s="326">
        <v>0</v>
      </c>
      <c r="D234" s="326"/>
      <c r="E234" s="128"/>
    </row>
    <row r="235" ht="38.1" customHeight="1" spans="1:5">
      <c r="A235" s="325" t="s">
        <v>3174</v>
      </c>
      <c r="B235" s="324" t="s">
        <v>3175</v>
      </c>
      <c r="C235" s="326">
        <v>0</v>
      </c>
      <c r="D235" s="326"/>
      <c r="E235" s="128"/>
    </row>
    <row r="236" s="312" customFormat="1" ht="38.1" customHeight="1" spans="1:5">
      <c r="A236" s="325" t="s">
        <v>3176</v>
      </c>
      <c r="B236" s="324" t="s">
        <v>3177</v>
      </c>
      <c r="C236" s="326">
        <v>0</v>
      </c>
      <c r="D236" s="326"/>
      <c r="E236" s="128"/>
    </row>
    <row r="237" ht="38.1" customHeight="1" spans="1:5">
      <c r="A237" s="325" t="s">
        <v>3178</v>
      </c>
      <c r="B237" s="324" t="s">
        <v>3179</v>
      </c>
      <c r="C237" s="326">
        <v>132</v>
      </c>
      <c r="D237" s="327">
        <v>30</v>
      </c>
      <c r="E237" s="128">
        <v>-0.773</v>
      </c>
    </row>
    <row r="238" ht="38.1" customHeight="1" spans="1:5">
      <c r="A238" s="325" t="s">
        <v>3180</v>
      </c>
      <c r="B238" s="324" t="s">
        <v>3181</v>
      </c>
      <c r="C238" s="326"/>
      <c r="D238" s="327"/>
      <c r="E238" s="128"/>
    </row>
    <row r="239" ht="38.1" customHeight="1" spans="1:5">
      <c r="A239" s="329" t="s">
        <v>3182</v>
      </c>
      <c r="B239" s="322" t="s">
        <v>3183</v>
      </c>
      <c r="C239" s="323">
        <f>SUM(C240,C253)</f>
        <v>3921</v>
      </c>
      <c r="D239" s="323">
        <f>SUM(D240,D253)</f>
        <v>0</v>
      </c>
      <c r="E239" s="128">
        <v>-1</v>
      </c>
    </row>
    <row r="240" ht="38.1" customHeight="1" spans="1:5">
      <c r="A240" s="330" t="s">
        <v>3184</v>
      </c>
      <c r="B240" s="324" t="s">
        <v>3185</v>
      </c>
      <c r="C240" s="328">
        <f>SUM(C241:C252)</f>
        <v>3921</v>
      </c>
      <c r="D240" s="328">
        <f>SUM(D241:D252)</f>
        <v>0</v>
      </c>
      <c r="E240" s="128">
        <v>-1</v>
      </c>
    </row>
    <row r="241" ht="38.1" customHeight="1" spans="1:5">
      <c r="A241" s="330" t="s">
        <v>3186</v>
      </c>
      <c r="B241" s="324" t="s">
        <v>3187</v>
      </c>
      <c r="C241" s="326"/>
      <c r="D241" s="326"/>
      <c r="E241" s="128"/>
    </row>
    <row r="242" ht="38.1" customHeight="1" spans="1:5">
      <c r="A242" s="330" t="s">
        <v>3188</v>
      </c>
      <c r="B242" s="324" t="s">
        <v>3189</v>
      </c>
      <c r="C242" s="326"/>
      <c r="D242" s="326"/>
      <c r="E242" s="128"/>
    </row>
    <row r="243" ht="38.1" customHeight="1" spans="1:5">
      <c r="A243" s="330" t="s">
        <v>3190</v>
      </c>
      <c r="B243" s="324" t="s">
        <v>3191</v>
      </c>
      <c r="C243" s="326"/>
      <c r="D243" s="326"/>
      <c r="E243" s="128"/>
    </row>
    <row r="244" ht="38.1" customHeight="1" spans="1:5">
      <c r="A244" s="330" t="s">
        <v>3192</v>
      </c>
      <c r="B244" s="324" t="s">
        <v>3193</v>
      </c>
      <c r="C244" s="326"/>
      <c r="D244" s="326"/>
      <c r="E244" s="128"/>
    </row>
    <row r="245" ht="38.1" customHeight="1" spans="1:5">
      <c r="A245" s="330" t="s">
        <v>3194</v>
      </c>
      <c r="B245" s="324" t="s">
        <v>3195</v>
      </c>
      <c r="C245" s="326"/>
      <c r="D245" s="326"/>
      <c r="E245" s="128"/>
    </row>
    <row r="246" ht="38.1" customHeight="1" spans="1:5">
      <c r="A246" s="330" t="s">
        <v>3196</v>
      </c>
      <c r="B246" s="324" t="s">
        <v>3197</v>
      </c>
      <c r="C246" s="326"/>
      <c r="D246" s="326"/>
      <c r="E246" s="128"/>
    </row>
    <row r="247" ht="38.1" customHeight="1" spans="1:5">
      <c r="A247" s="330" t="s">
        <v>3198</v>
      </c>
      <c r="B247" s="324" t="s">
        <v>3199</v>
      </c>
      <c r="C247" s="326"/>
      <c r="D247" s="326"/>
      <c r="E247" s="128"/>
    </row>
    <row r="248" ht="38.1" customHeight="1" spans="1:5">
      <c r="A248" s="330" t="s">
        <v>3200</v>
      </c>
      <c r="B248" s="324" t="s">
        <v>3201</v>
      </c>
      <c r="C248" s="326"/>
      <c r="D248" s="326"/>
      <c r="E248" s="128"/>
    </row>
    <row r="249" ht="38.1" customHeight="1" spans="1:5">
      <c r="A249" s="330" t="s">
        <v>3202</v>
      </c>
      <c r="B249" s="324" t="s">
        <v>3203</v>
      </c>
      <c r="C249" s="326">
        <v>3921</v>
      </c>
      <c r="D249" s="326"/>
      <c r="E249" s="128">
        <v>-1</v>
      </c>
    </row>
    <row r="250" ht="38.1" customHeight="1" spans="1:5">
      <c r="A250" s="330" t="s">
        <v>3204</v>
      </c>
      <c r="B250" s="324" t="s">
        <v>3205</v>
      </c>
      <c r="C250" s="326"/>
      <c r="D250" s="326"/>
      <c r="E250" s="128"/>
    </row>
    <row r="251" ht="38.1" customHeight="1" spans="1:5">
      <c r="A251" s="330" t="s">
        <v>3206</v>
      </c>
      <c r="B251" s="324" t="s">
        <v>3207</v>
      </c>
      <c r="C251" s="326"/>
      <c r="D251" s="326"/>
      <c r="E251" s="128"/>
    </row>
    <row r="252" ht="38.1" customHeight="1" spans="1:5">
      <c r="A252" s="330" t="s">
        <v>3208</v>
      </c>
      <c r="B252" s="324" t="s">
        <v>3209</v>
      </c>
      <c r="C252" s="326"/>
      <c r="D252" s="326"/>
      <c r="E252" s="128"/>
    </row>
    <row r="253" ht="38.1" customHeight="1" spans="1:5">
      <c r="A253" s="330" t="s">
        <v>3210</v>
      </c>
      <c r="B253" s="324" t="s">
        <v>3211</v>
      </c>
      <c r="C253" s="328">
        <f>SUM(C254:C259)</f>
        <v>0</v>
      </c>
      <c r="D253" s="328">
        <f>SUM(D254:D259)</f>
        <v>0</v>
      </c>
      <c r="E253" s="128"/>
    </row>
    <row r="254" ht="38.1" customHeight="1" spans="1:5">
      <c r="A254" s="330" t="s">
        <v>3212</v>
      </c>
      <c r="B254" s="324" t="s">
        <v>3213</v>
      </c>
      <c r="C254" s="326"/>
      <c r="D254" s="326"/>
      <c r="E254" s="128"/>
    </row>
    <row r="255" ht="38.1" customHeight="1" spans="1:5">
      <c r="A255" s="330" t="s">
        <v>3214</v>
      </c>
      <c r="B255" s="324" t="s">
        <v>3215</v>
      </c>
      <c r="C255" s="326"/>
      <c r="D255" s="326"/>
      <c r="E255" s="128"/>
    </row>
    <row r="256" ht="38.1" customHeight="1" spans="1:5">
      <c r="A256" s="330" t="s">
        <v>3216</v>
      </c>
      <c r="B256" s="324" t="s">
        <v>3217</v>
      </c>
      <c r="C256" s="326"/>
      <c r="D256" s="326"/>
      <c r="E256" s="128"/>
    </row>
    <row r="257" ht="38.1" customHeight="1" spans="1:5">
      <c r="A257" s="330" t="s">
        <v>3218</v>
      </c>
      <c r="B257" s="324" t="s">
        <v>3219</v>
      </c>
      <c r="C257" s="326"/>
      <c r="D257" s="326"/>
      <c r="E257" s="128"/>
    </row>
    <row r="258" ht="38.1" customHeight="1" spans="1:5">
      <c r="A258" s="330" t="s">
        <v>3220</v>
      </c>
      <c r="B258" s="324" t="s">
        <v>3221</v>
      </c>
      <c r="C258" s="326"/>
      <c r="D258" s="326"/>
      <c r="E258" s="128"/>
    </row>
    <row r="259" ht="38.1" customHeight="1" spans="1:5">
      <c r="A259" s="330" t="s">
        <v>3222</v>
      </c>
      <c r="B259" s="324" t="s">
        <v>3223</v>
      </c>
      <c r="C259" s="326"/>
      <c r="D259" s="326"/>
      <c r="E259" s="128"/>
    </row>
    <row r="260" ht="38.1" customHeight="1" spans="1:5">
      <c r="A260" s="321"/>
      <c r="B260" s="322"/>
      <c r="C260" s="323"/>
      <c r="D260" s="327"/>
      <c r="E260" s="128"/>
    </row>
    <row r="261" ht="38.1" customHeight="1" spans="1:5">
      <c r="A261" s="331"/>
      <c r="B261" s="332" t="s">
        <v>3224</v>
      </c>
      <c r="C261" s="328">
        <f>C4+C20+C32+C43+C98+C122+C174+C178+C204+C221+C239</f>
        <v>170229</v>
      </c>
      <c r="D261" s="328">
        <f>D4+D20+D32+D43+D98+D122+D174+D178+D204+D221+D239</f>
        <v>35366</v>
      </c>
      <c r="E261" s="128">
        <v>-0.792</v>
      </c>
    </row>
    <row r="262" ht="29.25" customHeight="1" spans="1:5">
      <c r="A262" s="333" t="s">
        <v>3225</v>
      </c>
      <c r="B262" s="334" t="s">
        <v>119</v>
      </c>
      <c r="C262" s="335">
        <f>C263+C266+C267+C268</f>
        <v>38603</v>
      </c>
      <c r="D262" s="335">
        <f>D263+D266+D267+D268</f>
        <v>84843</v>
      </c>
      <c r="E262" s="128">
        <v>1.198</v>
      </c>
    </row>
    <row r="263" ht="26.25" customHeight="1" spans="1:5">
      <c r="A263" s="333" t="s">
        <v>3226</v>
      </c>
      <c r="B263" s="336" t="s">
        <v>3227</v>
      </c>
      <c r="C263" s="335">
        <f>SUM(C264:C265)</f>
        <v>0</v>
      </c>
      <c r="D263" s="335">
        <f>SUM(D264:D265)</f>
        <v>0</v>
      </c>
      <c r="E263" s="128"/>
    </row>
    <row r="264" ht="38.25" customHeight="1" spans="1:5">
      <c r="A264" s="337" t="s">
        <v>3228</v>
      </c>
      <c r="B264" s="338" t="s">
        <v>3229</v>
      </c>
      <c r="C264" s="378"/>
      <c r="D264" s="339"/>
      <c r="E264" s="128"/>
    </row>
    <row r="265" ht="27.75" customHeight="1" spans="1:5">
      <c r="A265" s="337" t="s">
        <v>3230</v>
      </c>
      <c r="B265" s="338" t="s">
        <v>3231</v>
      </c>
      <c r="C265" s="378"/>
      <c r="D265" s="339"/>
      <c r="E265" s="128"/>
    </row>
    <row r="266" ht="35.25" customHeight="1" spans="1:5">
      <c r="A266" s="340" t="s">
        <v>3232</v>
      </c>
      <c r="B266" s="341" t="s">
        <v>3233</v>
      </c>
      <c r="C266" s="379">
        <v>7288</v>
      </c>
      <c r="D266" s="342">
        <v>59403</v>
      </c>
      <c r="E266" s="128">
        <v>7.151</v>
      </c>
    </row>
    <row r="267" ht="38.1" customHeight="1" spans="1:5">
      <c r="A267" s="340" t="s">
        <v>3234</v>
      </c>
      <c r="B267" s="341" t="s">
        <v>3235</v>
      </c>
      <c r="C267" s="379">
        <v>15</v>
      </c>
      <c r="D267" s="342"/>
      <c r="E267" s="128">
        <v>-1</v>
      </c>
    </row>
    <row r="268" ht="38.1" customHeight="1" spans="1:5">
      <c r="A268" s="343" t="s">
        <v>3236</v>
      </c>
      <c r="B268" s="344" t="s">
        <v>3237</v>
      </c>
      <c r="C268" s="379">
        <v>31300</v>
      </c>
      <c r="D268" s="342">
        <v>25440</v>
      </c>
      <c r="E268" s="128">
        <v>-0.187</v>
      </c>
    </row>
    <row r="269" ht="38.1" customHeight="1" spans="1:5">
      <c r="A269" s="345" t="s">
        <v>3238</v>
      </c>
      <c r="B269" s="346" t="s">
        <v>3239</v>
      </c>
      <c r="C269" s="335">
        <v>5750</v>
      </c>
      <c r="D269" s="335">
        <v>18000</v>
      </c>
      <c r="E269" s="128">
        <v>2.13</v>
      </c>
    </row>
    <row r="270" ht="38.1" customHeight="1" spans="1:5">
      <c r="A270" s="347"/>
      <c r="B270" s="348" t="s">
        <v>126</v>
      </c>
      <c r="C270" s="335">
        <f>C261+C262+C269</f>
        <v>214582</v>
      </c>
      <c r="D270" s="335">
        <f>D261+D262+D269</f>
        <v>138209</v>
      </c>
      <c r="E270" s="128">
        <v>-0.356</v>
      </c>
    </row>
    <row r="272" spans="3:3">
      <c r="C272" s="380"/>
    </row>
    <row r="273" spans="3:3">
      <c r="C273" s="380"/>
    </row>
    <row r="274" spans="3:3">
      <c r="C274" s="380"/>
    </row>
    <row r="275" spans="3:3">
      <c r="C275" s="380"/>
    </row>
    <row r="277" spans="3:3">
      <c r="C277" s="380"/>
    </row>
  </sheetData>
  <mergeCells count="1">
    <mergeCell ref="A1:E1"/>
  </mergeCells>
  <conditionalFormatting sqref="B268">
    <cfRule type="expression" dxfId="1" priority="6" stopIfTrue="1">
      <formula>"len($A:$A)=3"</formula>
    </cfRule>
  </conditionalFormatting>
  <conditionalFormatting sqref="B269">
    <cfRule type="expression" dxfId="1" priority="5" stopIfTrue="1">
      <formula>"len($A:$A)=3"</formula>
    </cfRule>
  </conditionalFormatting>
  <conditionalFormatting sqref="C269:D269">
    <cfRule type="expression" dxfId="1" priority="65" stopIfTrue="1">
      <formula>"len($A:$A)=3"</formula>
    </cfRule>
  </conditionalFormatting>
  <conditionalFormatting sqref="E4:E270">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37"/>
  <sheetViews>
    <sheetView showGridLines="0" showZeros="0" zoomScale="115" zoomScaleNormal="115" workbookViewId="0">
      <pane ySplit="3" topLeftCell="A32" activePane="bottomLeft" state="frozen"/>
      <selection/>
      <selection pane="bottomLeft" activeCell="E32" sqref="E32:E37"/>
    </sheetView>
  </sheetViews>
  <sheetFormatPr defaultColWidth="9" defaultRowHeight="14.25" outlineLevelCol="5"/>
  <cols>
    <col min="1" max="1" width="15" style="192" customWidth="1"/>
    <col min="2" max="2" width="50.75" style="192" customWidth="1"/>
    <col min="3" max="4" width="20.625" style="192" customWidth="1"/>
    <col min="5" max="5" width="20.625" style="352" customWidth="1"/>
    <col min="6" max="6" width="9" style="192"/>
    <col min="7" max="7" width="14.125" style="192" customWidth="1"/>
    <col min="8" max="16384" width="9" style="192"/>
  </cols>
  <sheetData>
    <row r="1" ht="45" customHeight="1" spans="1:5">
      <c r="A1" s="353" t="s">
        <v>3240</v>
      </c>
      <c r="B1" s="353"/>
      <c r="C1" s="353"/>
      <c r="D1" s="353"/>
      <c r="E1" s="353"/>
    </row>
    <row r="2" s="350" customFormat="1" ht="20.1" customHeight="1" spans="1:5">
      <c r="A2" s="354"/>
      <c r="B2" s="355"/>
      <c r="C2" s="356"/>
      <c r="D2" s="355"/>
      <c r="E2" s="357" t="s">
        <v>1</v>
      </c>
    </row>
    <row r="3" s="351" customFormat="1" ht="45" customHeight="1" spans="1:5">
      <c r="A3" s="358" t="s">
        <v>2</v>
      </c>
      <c r="B3" s="359" t="s">
        <v>3</v>
      </c>
      <c r="C3" s="302" t="s">
        <v>128</v>
      </c>
      <c r="D3" s="302" t="s">
        <v>5</v>
      </c>
      <c r="E3" s="302" t="s">
        <v>129</v>
      </c>
    </row>
    <row r="4" s="351" customFormat="1" ht="36" customHeight="1" spans="1:6">
      <c r="A4" s="325" t="s">
        <v>2719</v>
      </c>
      <c r="B4" s="322" t="s">
        <v>2720</v>
      </c>
      <c r="C4" s="328"/>
      <c r="D4" s="328"/>
      <c r="E4" s="128" t="e">
        <f>(D4-C4)/C4</f>
        <v>#DIV/0!</v>
      </c>
      <c r="F4" s="351">
        <f>A4-'2-1石林彝族自治县政府性基金预算收入情况表'!A4</f>
        <v>0</v>
      </c>
    </row>
    <row r="5" ht="36" customHeight="1" spans="1:6">
      <c r="A5" s="325" t="s">
        <v>2721</v>
      </c>
      <c r="B5" s="322" t="s">
        <v>2722</v>
      </c>
      <c r="C5" s="328"/>
      <c r="D5" s="328"/>
      <c r="E5" s="128" t="e">
        <f t="shared" ref="E5:E37" si="0">(D5-C5)/C5</f>
        <v>#DIV/0!</v>
      </c>
      <c r="F5" s="351">
        <f>A5-'2-1石林彝族自治县政府性基金预算收入情况表'!A5</f>
        <v>0</v>
      </c>
    </row>
    <row r="6" ht="36" customHeight="1" spans="1:6">
      <c r="A6" s="325" t="s">
        <v>2723</v>
      </c>
      <c r="B6" s="322" t="s">
        <v>2724</v>
      </c>
      <c r="C6" s="328"/>
      <c r="D6" s="328"/>
      <c r="E6" s="128" t="e">
        <f t="shared" si="0"/>
        <v>#DIV/0!</v>
      </c>
      <c r="F6" s="351">
        <f>A6-'2-1石林彝族自治县政府性基金预算收入情况表'!A6</f>
        <v>0</v>
      </c>
    </row>
    <row r="7" ht="36" customHeight="1" spans="1:6">
      <c r="A7" s="325" t="s">
        <v>2725</v>
      </c>
      <c r="B7" s="322" t="s">
        <v>2726</v>
      </c>
      <c r="C7" s="328"/>
      <c r="D7" s="328"/>
      <c r="E7" s="128" t="e">
        <f t="shared" si="0"/>
        <v>#DIV/0!</v>
      </c>
      <c r="F7" s="351">
        <f>A7-'2-1石林彝族自治县政府性基金预算收入情况表'!A7</f>
        <v>0</v>
      </c>
    </row>
    <row r="8" ht="36" customHeight="1" spans="1:6">
      <c r="A8" s="325" t="s">
        <v>2727</v>
      </c>
      <c r="B8" s="322" t="s">
        <v>2728</v>
      </c>
      <c r="C8" s="328"/>
      <c r="D8" s="328"/>
      <c r="E8" s="128" t="e">
        <f t="shared" si="0"/>
        <v>#DIV/0!</v>
      </c>
      <c r="F8" s="351">
        <f>A8-'2-1石林彝族自治县政府性基金预算收入情况表'!A8</f>
        <v>0</v>
      </c>
    </row>
    <row r="9" ht="36" customHeight="1" spans="1:6">
      <c r="A9" s="325" t="s">
        <v>2729</v>
      </c>
      <c r="B9" s="322" t="s">
        <v>2730</v>
      </c>
      <c r="C9" s="328"/>
      <c r="D9" s="328"/>
      <c r="E9" s="128" t="e">
        <f t="shared" si="0"/>
        <v>#DIV/0!</v>
      </c>
      <c r="F9" s="351">
        <f>A9-'2-1石林彝族自治县政府性基金预算收入情况表'!A9</f>
        <v>0</v>
      </c>
    </row>
    <row r="10" ht="33" customHeight="1" spans="1:6">
      <c r="A10" s="325" t="s">
        <v>2731</v>
      </c>
      <c r="B10" s="322" t="s">
        <v>2732</v>
      </c>
      <c r="C10" s="328">
        <v>70000</v>
      </c>
      <c r="D10" s="328">
        <f>SUBTOTAL(9,D11:D15)</f>
        <v>70000</v>
      </c>
      <c r="E10" s="128">
        <f t="shared" si="0"/>
        <v>0</v>
      </c>
      <c r="F10" s="351">
        <f>A10-'2-1石林彝族自治县政府性基金预算收入情况表'!A10</f>
        <v>0</v>
      </c>
    </row>
    <row r="11" ht="27" customHeight="1" spans="1:5">
      <c r="A11" s="325" t="s">
        <v>2733</v>
      </c>
      <c r="B11" s="324" t="s">
        <v>2734</v>
      </c>
      <c r="C11" s="326">
        <v>66700</v>
      </c>
      <c r="D11" s="326">
        <v>69200</v>
      </c>
      <c r="E11" s="128">
        <f t="shared" si="0"/>
        <v>0.037</v>
      </c>
    </row>
    <row r="12" ht="29.25" customHeight="1" spans="1:5">
      <c r="A12" s="325" t="s">
        <v>2735</v>
      </c>
      <c r="B12" s="324" t="s">
        <v>2736</v>
      </c>
      <c r="C12" s="326">
        <v>300</v>
      </c>
      <c r="D12" s="326">
        <v>800</v>
      </c>
      <c r="E12" s="128">
        <f t="shared" si="0"/>
        <v>1.667</v>
      </c>
    </row>
    <row r="13" ht="26.25" customHeight="1" spans="1:5">
      <c r="A13" s="325" t="s">
        <v>2737</v>
      </c>
      <c r="B13" s="324" t="s">
        <v>2738</v>
      </c>
      <c r="C13" s="326">
        <v>3000</v>
      </c>
      <c r="D13" s="326"/>
      <c r="E13" s="128">
        <f t="shared" si="0"/>
        <v>-1</v>
      </c>
    </row>
    <row r="14" ht="30" customHeight="1" spans="1:5">
      <c r="A14" s="325" t="s">
        <v>2739</v>
      </c>
      <c r="B14" s="324" t="s">
        <v>2740</v>
      </c>
      <c r="C14" s="326"/>
      <c r="D14" s="326"/>
      <c r="E14" s="128" t="e">
        <f t="shared" si="0"/>
        <v>#DIV/0!</v>
      </c>
    </row>
    <row r="15" ht="36" customHeight="1" spans="1:6">
      <c r="A15" s="325" t="s">
        <v>2741</v>
      </c>
      <c r="B15" s="324" t="s">
        <v>2742</v>
      </c>
      <c r="C15" s="326"/>
      <c r="D15" s="326"/>
      <c r="E15" s="128" t="e">
        <f t="shared" si="0"/>
        <v>#DIV/0!</v>
      </c>
      <c r="F15" s="351">
        <f>A15-'2-1石林彝族自治县政府性基金预算收入情况表'!A15</f>
        <v>0</v>
      </c>
    </row>
    <row r="16" ht="36" customHeight="1" spans="1:6">
      <c r="A16" s="360" t="s">
        <v>2743</v>
      </c>
      <c r="B16" s="361" t="s">
        <v>2744</v>
      </c>
      <c r="C16" s="328"/>
      <c r="D16" s="328"/>
      <c r="E16" s="128" t="e">
        <f t="shared" si="0"/>
        <v>#DIV/0!</v>
      </c>
      <c r="F16" s="351">
        <f>A16-'2-1石林彝族自治县政府性基金预算收入情况表'!A16</f>
        <v>0</v>
      </c>
    </row>
    <row r="17" ht="36" customHeight="1" spans="1:6">
      <c r="A17" s="360" t="s">
        <v>2745</v>
      </c>
      <c r="B17" s="361" t="s">
        <v>2746</v>
      </c>
      <c r="C17" s="328">
        <v>95</v>
      </c>
      <c r="D17" s="328">
        <f>SUBTOTAL(9,D18:D19)</f>
        <v>120</v>
      </c>
      <c r="E17" s="128">
        <f t="shared" si="0"/>
        <v>0.263</v>
      </c>
      <c r="F17" s="351">
        <f>A17-'2-1石林彝族自治县政府性基金预算收入情况表'!A17</f>
        <v>0</v>
      </c>
    </row>
    <row r="18" ht="36" customHeight="1" spans="1:6">
      <c r="A18" s="360" t="s">
        <v>2747</v>
      </c>
      <c r="B18" s="239" t="s">
        <v>2748</v>
      </c>
      <c r="C18" s="326">
        <v>73</v>
      </c>
      <c r="D18" s="326">
        <v>90</v>
      </c>
      <c r="E18" s="128">
        <f t="shared" si="0"/>
        <v>0.233</v>
      </c>
      <c r="F18" s="351">
        <f>A18-'2-1石林彝族自治县政府性基金预算收入情况表'!A18</f>
        <v>0</v>
      </c>
    </row>
    <row r="19" ht="36" customHeight="1" spans="1:6">
      <c r="A19" s="360" t="s">
        <v>2749</v>
      </c>
      <c r="B19" s="239" t="s">
        <v>2750</v>
      </c>
      <c r="C19" s="326">
        <v>22</v>
      </c>
      <c r="D19" s="326">
        <v>30</v>
      </c>
      <c r="E19" s="128">
        <f t="shared" si="0"/>
        <v>0.364</v>
      </c>
      <c r="F19" s="351">
        <f>A19-'2-1石林彝族自治县政府性基金预算收入情况表'!A19</f>
        <v>0</v>
      </c>
    </row>
    <row r="20" ht="36" customHeight="1" spans="1:6">
      <c r="A20" s="360" t="s">
        <v>2751</v>
      </c>
      <c r="B20" s="361" t="s">
        <v>2752</v>
      </c>
      <c r="C20" s="328">
        <v>450</v>
      </c>
      <c r="D20" s="328">
        <v>500</v>
      </c>
      <c r="E20" s="128">
        <f t="shared" si="0"/>
        <v>0.111</v>
      </c>
      <c r="F20" s="351">
        <f>A20-'2-1石林彝族自治县政府性基金预算收入情况表'!A20</f>
        <v>0</v>
      </c>
    </row>
    <row r="21" ht="36" customHeight="1" spans="1:6">
      <c r="A21" s="360" t="s">
        <v>2753</v>
      </c>
      <c r="B21" s="361" t="s">
        <v>2754</v>
      </c>
      <c r="C21" s="328"/>
      <c r="D21" s="328"/>
      <c r="E21" s="128" t="e">
        <f t="shared" si="0"/>
        <v>#DIV/0!</v>
      </c>
      <c r="F21" s="351">
        <f>A21-'2-1石林彝族自治县政府性基金预算收入情况表'!A21</f>
        <v>0</v>
      </c>
    </row>
    <row r="22" ht="36" customHeight="1" spans="1:6">
      <c r="A22" s="360" t="s">
        <v>2755</v>
      </c>
      <c r="B22" s="361" t="s">
        <v>2756</v>
      </c>
      <c r="C22" s="328"/>
      <c r="D22" s="328"/>
      <c r="E22" s="128" t="e">
        <f t="shared" si="0"/>
        <v>#DIV/0!</v>
      </c>
      <c r="F22" s="351">
        <f>A22-'2-1石林彝族自治县政府性基金预算收入情况表'!A22</f>
        <v>0</v>
      </c>
    </row>
    <row r="23" ht="36" customHeight="1" spans="1:6">
      <c r="A23" s="325" t="s">
        <v>2757</v>
      </c>
      <c r="B23" s="322" t="s">
        <v>2758</v>
      </c>
      <c r="C23" s="328"/>
      <c r="D23" s="328"/>
      <c r="E23" s="128" t="e">
        <f t="shared" si="0"/>
        <v>#DIV/0!</v>
      </c>
      <c r="F23" s="351">
        <f>A23-'2-1石林彝族自治县政府性基金预算收入情况表'!A23</f>
        <v>0</v>
      </c>
    </row>
    <row r="24" ht="36" customHeight="1" spans="1:6">
      <c r="A24" s="325" t="s">
        <v>2759</v>
      </c>
      <c r="B24" s="322" t="s">
        <v>2760</v>
      </c>
      <c r="C24" s="328">
        <v>300</v>
      </c>
      <c r="D24" s="328">
        <v>500</v>
      </c>
      <c r="E24" s="128">
        <f t="shared" si="0"/>
        <v>0.667</v>
      </c>
      <c r="F24" s="351">
        <f>A24-'2-1石林彝族自治县政府性基金预算收入情况表'!A24</f>
        <v>0</v>
      </c>
    </row>
    <row r="25" ht="36" customHeight="1" spans="1:6">
      <c r="A25" s="325" t="s">
        <v>2761</v>
      </c>
      <c r="B25" s="322" t="s">
        <v>2762</v>
      </c>
      <c r="C25" s="328"/>
      <c r="D25" s="328"/>
      <c r="E25" s="128" t="e">
        <f t="shared" si="0"/>
        <v>#DIV/0!</v>
      </c>
      <c r="F25" s="351">
        <f>A25-'2-1石林彝族自治县政府性基金预算收入情况表'!A25</f>
        <v>0</v>
      </c>
    </row>
    <row r="26" ht="36" customHeight="1" spans="1:6">
      <c r="A26" s="325" t="s">
        <v>2763</v>
      </c>
      <c r="B26" s="322" t="s">
        <v>2764</v>
      </c>
      <c r="C26" s="328"/>
      <c r="D26" s="328"/>
      <c r="E26" s="128" t="e">
        <f t="shared" si="0"/>
        <v>#DIV/0!</v>
      </c>
      <c r="F26" s="351">
        <f>A26-'2-1石林彝族自治县政府性基金预算收入情况表'!A26</f>
        <v>0</v>
      </c>
    </row>
    <row r="27" ht="36" customHeight="1" spans="1:6">
      <c r="A27" s="325" t="s">
        <v>2765</v>
      </c>
      <c r="B27" s="322" t="s">
        <v>2766</v>
      </c>
      <c r="C27" s="328">
        <v>340</v>
      </c>
      <c r="D27" s="328">
        <v>5530</v>
      </c>
      <c r="E27" s="128">
        <f t="shared" si="0"/>
        <v>15.265</v>
      </c>
      <c r="F27" s="351">
        <f>A27-'2-1石林彝族自治县政府性基金预算收入情况表'!A27</f>
        <v>0</v>
      </c>
    </row>
    <row r="28" ht="36" customHeight="1" spans="1:6">
      <c r="A28" s="325"/>
      <c r="B28" s="324"/>
      <c r="C28" s="326"/>
      <c r="D28" s="326"/>
      <c r="E28" s="128" t="e">
        <f t="shared" si="0"/>
        <v>#DIV/0!</v>
      </c>
      <c r="F28" s="351">
        <f>A28-'2-1石林彝族自治县政府性基金预算收入情况表'!A28</f>
        <v>0</v>
      </c>
    </row>
    <row r="29" ht="36" customHeight="1" spans="1:6">
      <c r="A29" s="331"/>
      <c r="B29" s="332" t="s">
        <v>2767</v>
      </c>
      <c r="C29" s="328">
        <v>71185</v>
      </c>
      <c r="D29" s="328">
        <f>D4+D5+D6+D7+D8+D9+D10+D16+D17+D20+D21+D22+D23+D24+D25+D26+D27</f>
        <v>76650</v>
      </c>
      <c r="E29" s="128">
        <f t="shared" si="0"/>
        <v>0.077</v>
      </c>
      <c r="F29" s="351">
        <f>A29-'2-1石林彝族自治县政府性基金预算收入情况表'!A29</f>
        <v>0</v>
      </c>
    </row>
    <row r="30" ht="36" customHeight="1" spans="1:6">
      <c r="A30" s="362">
        <v>105</v>
      </c>
      <c r="B30" s="363" t="s">
        <v>2768</v>
      </c>
      <c r="C30" s="364">
        <v>25600</v>
      </c>
      <c r="D30" s="364">
        <v>25440</v>
      </c>
      <c r="E30" s="128">
        <f t="shared" si="0"/>
        <v>-0.006</v>
      </c>
      <c r="F30" s="351">
        <f>A30-'2-1石林彝族自治县政府性基金预算收入情况表'!A30</f>
        <v>0</v>
      </c>
    </row>
    <row r="31" ht="36" customHeight="1" spans="1:6">
      <c r="A31" s="365">
        <v>110</v>
      </c>
      <c r="B31" s="366" t="s">
        <v>59</v>
      </c>
      <c r="C31" s="335">
        <f>C32+C35</f>
        <v>9227</v>
      </c>
      <c r="D31" s="335">
        <f>D32+D35+D36</f>
        <v>36119</v>
      </c>
      <c r="E31" s="128">
        <f t="shared" si="0"/>
        <v>2.914</v>
      </c>
      <c r="F31" s="351">
        <f>A31-'2-1石林彝族自治县政府性基金预算收入情况表'!A31</f>
        <v>0</v>
      </c>
    </row>
    <row r="32" ht="36" customHeight="1" spans="1:6">
      <c r="A32" s="365">
        <v>11004</v>
      </c>
      <c r="B32" s="367" t="s">
        <v>2769</v>
      </c>
      <c r="C32" s="335">
        <v>5306</v>
      </c>
      <c r="D32" s="335">
        <v>2641</v>
      </c>
      <c r="E32" s="128">
        <v>-0.502</v>
      </c>
      <c r="F32" s="351">
        <f>A32-'2-1石林彝族自治县政府性基金预算收入情况表'!A32</f>
        <v>0</v>
      </c>
    </row>
    <row r="33" ht="36" hidden="1" customHeight="1" spans="1:6">
      <c r="A33" s="368">
        <v>1100402</v>
      </c>
      <c r="B33" s="369" t="s">
        <v>2770</v>
      </c>
      <c r="C33" s="342">
        <v>5306</v>
      </c>
      <c r="D33" s="342">
        <v>5306</v>
      </c>
      <c r="E33" s="128">
        <v>0</v>
      </c>
      <c r="F33" s="351">
        <f>A33-'2-1石林彝族自治县政府性基金预算收入情况表'!A33</f>
        <v>0</v>
      </c>
    </row>
    <row r="34" ht="36" hidden="1" customHeight="1" spans="1:6">
      <c r="A34" s="368">
        <v>1100403</v>
      </c>
      <c r="B34" s="370" t="s">
        <v>2771</v>
      </c>
      <c r="C34" s="342"/>
      <c r="D34" s="342"/>
      <c r="E34" s="128"/>
      <c r="F34" s="351">
        <f>A34-'2-1石林彝族自治县政府性基金预算收入情况表'!A34</f>
        <v>0</v>
      </c>
    </row>
    <row r="35" ht="36" customHeight="1" spans="1:6">
      <c r="A35" s="365">
        <v>11008</v>
      </c>
      <c r="B35" s="367" t="s">
        <v>62</v>
      </c>
      <c r="C35" s="335">
        <v>3921</v>
      </c>
      <c r="D35" s="335">
        <v>15</v>
      </c>
      <c r="E35" s="128">
        <v>-0.996</v>
      </c>
      <c r="F35" s="351">
        <f>A35-'2-1石林彝族自治县政府性基金预算收入情况表'!A35</f>
        <v>0</v>
      </c>
    </row>
    <row r="36" ht="36" customHeight="1" spans="1:6">
      <c r="A36" s="365">
        <v>11009</v>
      </c>
      <c r="B36" s="367" t="s">
        <v>63</v>
      </c>
      <c r="C36" s="335"/>
      <c r="D36" s="335">
        <v>33463</v>
      </c>
      <c r="E36" s="128"/>
      <c r="F36" s="351"/>
    </row>
    <row r="37" ht="36" customHeight="1" spans="1:6">
      <c r="A37" s="371"/>
      <c r="B37" s="372" t="s">
        <v>66</v>
      </c>
      <c r="C37" s="373">
        <f>C29+C30+C31</f>
        <v>106012</v>
      </c>
      <c r="D37" s="373">
        <f>D29+D30+D31</f>
        <v>138209</v>
      </c>
      <c r="E37" s="128">
        <v>0.304</v>
      </c>
      <c r="F37" s="351">
        <f>A37-'2-1石林彝族自治县政府性基金预算收入情况表'!A37</f>
        <v>0</v>
      </c>
    </row>
  </sheetData>
  <mergeCells count="1">
    <mergeCell ref="A1:E1"/>
  </mergeCells>
  <conditionalFormatting sqref="B30">
    <cfRule type="expression" dxfId="1" priority="15" stopIfTrue="1">
      <formula>"len($A:$A)=3"</formula>
    </cfRule>
  </conditionalFormatting>
  <conditionalFormatting sqref="B32">
    <cfRule type="expression" dxfId="1" priority="11" stopIfTrue="1">
      <formula>"len($A:$A)=3"</formula>
    </cfRule>
  </conditionalFormatting>
  <conditionalFormatting sqref="B34">
    <cfRule type="expression" dxfId="1" priority="10" stopIfTrue="1">
      <formula>"len($A:$A)=3"</formula>
    </cfRule>
  </conditionalFormatting>
  <conditionalFormatting sqref="B35:B36">
    <cfRule type="expression" dxfId="1" priority="9" stopIfTrue="1">
      <formula>"len($A:$A)=3"</formula>
    </cfRule>
  </conditionalFormatting>
  <conditionalFormatting sqref="C31:C34">
    <cfRule type="expression" dxfId="1" priority="7" stopIfTrue="1">
      <formula>"len($A:$A)=3"</formula>
    </cfRule>
  </conditionalFormatting>
  <conditionalFormatting sqref="C35:C36">
    <cfRule type="expression" dxfId="1" priority="5" stopIfTrue="1">
      <formula>"len($A:$A)=3"</formula>
    </cfRule>
  </conditionalFormatting>
  <conditionalFormatting sqref="D31:D34">
    <cfRule type="expression" dxfId="1" priority="14" stopIfTrue="1">
      <formula>"len($A:$A)=3"</formula>
    </cfRule>
  </conditionalFormatting>
  <conditionalFormatting sqref="D35:D36">
    <cfRule type="expression" dxfId="1" priority="8" stopIfTrue="1">
      <formula>"len($A:$A)=3"</formula>
    </cfRule>
  </conditionalFormatting>
  <conditionalFormatting sqref="E4:E37">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C30 C33:C34">
    <cfRule type="expression" dxfId="1" priority="6" stopIfTrue="1">
      <formula>"len($A:$A)=3"</formula>
    </cfRule>
  </conditionalFormatting>
  <conditionalFormatting sqref="D30 D33:D34">
    <cfRule type="expression" dxfId="1" priority="13" stopIfTrue="1">
      <formula>"len($A:$A)=3"</formula>
    </cfRule>
  </conditionalFormatting>
  <conditionalFormatting sqref="B31 B33">
    <cfRule type="expression" dxfId="1" priority="1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72"/>
  <sheetViews>
    <sheetView showGridLines="0" showZeros="0" zoomScale="115" zoomScaleNormal="115" workbookViewId="0">
      <pane xSplit="3" ySplit="4" topLeftCell="D263" activePane="bottomRight" state="frozen"/>
      <selection/>
      <selection pane="topRight"/>
      <selection pane="bottomLeft"/>
      <selection pane="bottomRight" activeCell="C10" sqref="C10"/>
    </sheetView>
  </sheetViews>
  <sheetFormatPr defaultColWidth="9" defaultRowHeight="14.25" outlineLevelCol="4"/>
  <cols>
    <col min="1" max="1" width="13.5" style="312" customWidth="1"/>
    <col min="2" max="2" width="50.75" style="312" customWidth="1"/>
    <col min="3" max="4" width="20.625" style="313" customWidth="1"/>
    <col min="5" max="5" width="20.625" style="314" customWidth="1"/>
    <col min="6" max="16384" width="9" style="312"/>
  </cols>
  <sheetData>
    <row r="1" ht="45" customHeight="1" spans="1:5">
      <c r="A1" s="315" t="s">
        <v>3241</v>
      </c>
      <c r="B1" s="315"/>
      <c r="C1" s="315"/>
      <c r="D1" s="315"/>
      <c r="E1" s="315"/>
    </row>
    <row r="2" s="309" customFormat="1" ht="20.1" customHeight="1" spans="1:5">
      <c r="A2" s="316"/>
      <c r="B2" s="317"/>
      <c r="C2" s="317"/>
      <c r="D2" s="317"/>
      <c r="E2" s="318" t="s">
        <v>1</v>
      </c>
    </row>
    <row r="3" s="310" customFormat="1" ht="45" customHeight="1" spans="1:5">
      <c r="A3" s="319" t="s">
        <v>2</v>
      </c>
      <c r="B3" s="320" t="s">
        <v>3</v>
      </c>
      <c r="C3" s="302" t="s">
        <v>128</v>
      </c>
      <c r="D3" s="302" t="s">
        <v>5</v>
      </c>
      <c r="E3" s="302" t="s">
        <v>129</v>
      </c>
    </row>
    <row r="4" ht="36" customHeight="1" spans="1:5">
      <c r="A4" s="321" t="s">
        <v>80</v>
      </c>
      <c r="B4" s="322" t="s">
        <v>2773</v>
      </c>
      <c r="C4" s="323">
        <f>C5</f>
        <v>2</v>
      </c>
      <c r="D4" s="323">
        <f>D5</f>
        <v>0</v>
      </c>
      <c r="E4" s="128">
        <v>-1</v>
      </c>
    </row>
    <row r="5" ht="30" customHeight="1" spans="1:5">
      <c r="A5" s="321" t="s">
        <v>2774</v>
      </c>
      <c r="B5" s="324" t="s">
        <v>2775</v>
      </c>
      <c r="C5" s="323">
        <f>SUM(C6:C10)</f>
        <v>2</v>
      </c>
      <c r="D5" s="323">
        <f>SUM(D6:D10)</f>
        <v>0</v>
      </c>
      <c r="E5" s="128">
        <v>-1</v>
      </c>
    </row>
    <row r="6" ht="36" customHeight="1" spans="1:5">
      <c r="A6" s="325" t="s">
        <v>2776</v>
      </c>
      <c r="B6" s="324" t="s">
        <v>2777</v>
      </c>
      <c r="C6" s="326"/>
      <c r="D6" s="326"/>
      <c r="E6" s="128"/>
    </row>
    <row r="7" ht="36" customHeight="1" spans="1:5">
      <c r="A7" s="325" t="s">
        <v>2778</v>
      </c>
      <c r="B7" s="324" t="s">
        <v>2779</v>
      </c>
      <c r="C7" s="326"/>
      <c r="D7" s="326"/>
      <c r="E7" s="128"/>
    </row>
    <row r="8" ht="30" customHeight="1" spans="1:5">
      <c r="A8" s="325" t="s">
        <v>2780</v>
      </c>
      <c r="B8" s="324" t="s">
        <v>2781</v>
      </c>
      <c r="C8" s="327"/>
      <c r="D8" s="327"/>
      <c r="E8" s="128"/>
    </row>
    <row r="9" ht="36" customHeight="1" spans="1:5">
      <c r="A9" s="325" t="s">
        <v>2782</v>
      </c>
      <c r="B9" s="324" t="s">
        <v>2783</v>
      </c>
      <c r="C9" s="326"/>
      <c r="D9" s="326"/>
      <c r="E9" s="128"/>
    </row>
    <row r="10" ht="30" customHeight="1" spans="1:5">
      <c r="A10" s="325" t="s">
        <v>2784</v>
      </c>
      <c r="B10" s="324" t="s">
        <v>2785</v>
      </c>
      <c r="C10" s="327">
        <v>2</v>
      </c>
      <c r="D10" s="327"/>
      <c r="E10" s="128">
        <v>-1</v>
      </c>
    </row>
    <row r="11" ht="36" customHeight="1" spans="1:5">
      <c r="A11" s="321" t="s">
        <v>2786</v>
      </c>
      <c r="B11" s="322" t="s">
        <v>2787</v>
      </c>
      <c r="C11" s="328">
        <f>SUM(C12:C16)</f>
        <v>0</v>
      </c>
      <c r="D11" s="328">
        <f>SUM(D12:D16)</f>
        <v>0</v>
      </c>
      <c r="E11" s="128"/>
    </row>
    <row r="12" ht="36" customHeight="1" spans="1:5">
      <c r="A12" s="325" t="s">
        <v>2788</v>
      </c>
      <c r="B12" s="324" t="s">
        <v>2789</v>
      </c>
      <c r="C12" s="326"/>
      <c r="D12" s="326"/>
      <c r="E12" s="128"/>
    </row>
    <row r="13" ht="36" customHeight="1" spans="1:5">
      <c r="A13" s="325" t="s">
        <v>2790</v>
      </c>
      <c r="B13" s="324" t="s">
        <v>2791</v>
      </c>
      <c r="C13" s="326"/>
      <c r="D13" s="326"/>
      <c r="E13" s="128"/>
    </row>
    <row r="14" ht="36" customHeight="1" spans="1:5">
      <c r="A14" s="325" t="s">
        <v>2792</v>
      </c>
      <c r="B14" s="324" t="s">
        <v>2793</v>
      </c>
      <c r="C14" s="326"/>
      <c r="D14" s="326"/>
      <c r="E14" s="128"/>
    </row>
    <row r="15" ht="36" customHeight="1" spans="1:5">
      <c r="A15" s="325" t="s">
        <v>2794</v>
      </c>
      <c r="B15" s="324" t="s">
        <v>2795</v>
      </c>
      <c r="C15" s="326"/>
      <c r="D15" s="326"/>
      <c r="E15" s="128"/>
    </row>
    <row r="16" ht="36" customHeight="1" spans="1:5">
      <c r="A16" s="325" t="s">
        <v>2796</v>
      </c>
      <c r="B16" s="324" t="s">
        <v>2797</v>
      </c>
      <c r="C16" s="326"/>
      <c r="D16" s="326"/>
      <c r="E16" s="128"/>
    </row>
    <row r="17" ht="36" customHeight="1" spans="1:5">
      <c r="A17" s="321" t="s">
        <v>2798</v>
      </c>
      <c r="B17" s="322" t="s">
        <v>2799</v>
      </c>
      <c r="C17" s="328">
        <f>SUM(C18:C19)</f>
        <v>0</v>
      </c>
      <c r="D17" s="328">
        <f>SUM(D18:D19)</f>
        <v>0</v>
      </c>
      <c r="E17" s="128"/>
    </row>
    <row r="18" ht="36" customHeight="1" spans="1:5">
      <c r="A18" s="325" t="s">
        <v>2800</v>
      </c>
      <c r="B18" s="324" t="s">
        <v>2801</v>
      </c>
      <c r="C18" s="326"/>
      <c r="D18" s="326"/>
      <c r="E18" s="128"/>
    </row>
    <row r="19" ht="36" customHeight="1" spans="1:5">
      <c r="A19" s="325" t="s">
        <v>2802</v>
      </c>
      <c r="B19" s="324" t="s">
        <v>2803</v>
      </c>
      <c r="C19" s="326"/>
      <c r="D19" s="326"/>
      <c r="E19" s="128"/>
    </row>
    <row r="20" ht="30" customHeight="1" spans="1:5">
      <c r="A20" s="321" t="s">
        <v>82</v>
      </c>
      <c r="B20" s="322" t="s">
        <v>2804</v>
      </c>
      <c r="C20" s="323">
        <f>SUM(C21)</f>
        <v>6</v>
      </c>
      <c r="D20" s="323">
        <f>SUM(D21)</f>
        <v>14</v>
      </c>
      <c r="E20" s="128">
        <v>1.333</v>
      </c>
    </row>
    <row r="21" ht="36" customHeight="1" spans="1:5">
      <c r="A21" s="321" t="s">
        <v>2805</v>
      </c>
      <c r="B21" s="322" t="s">
        <v>2806</v>
      </c>
      <c r="C21" s="328">
        <f>SUM(C22:C24)</f>
        <v>6</v>
      </c>
      <c r="D21" s="328">
        <f>SUM(D22:D24)</f>
        <v>14</v>
      </c>
      <c r="E21" s="128">
        <v>1.333</v>
      </c>
    </row>
    <row r="22" ht="36" customHeight="1" spans="1:5">
      <c r="A22" s="325" t="s">
        <v>2807</v>
      </c>
      <c r="B22" s="324" t="s">
        <v>2808</v>
      </c>
      <c r="C22" s="326">
        <v>6</v>
      </c>
      <c r="D22" s="326">
        <v>14</v>
      </c>
      <c r="E22" s="128">
        <v>1.333</v>
      </c>
    </row>
    <row r="23" ht="36" customHeight="1" spans="1:5">
      <c r="A23" s="325" t="s">
        <v>2809</v>
      </c>
      <c r="B23" s="324" t="s">
        <v>2810</v>
      </c>
      <c r="C23" s="326"/>
      <c r="D23" s="326"/>
      <c r="E23" s="128"/>
    </row>
    <row r="24" ht="36" customHeight="1" spans="1:5">
      <c r="A24" s="325" t="s">
        <v>2811</v>
      </c>
      <c r="B24" s="324" t="s">
        <v>2812</v>
      </c>
      <c r="C24" s="326"/>
      <c r="D24" s="326"/>
      <c r="E24" s="128"/>
    </row>
    <row r="25" ht="36" customHeight="1" spans="1:5">
      <c r="A25" s="321" t="s">
        <v>2813</v>
      </c>
      <c r="B25" s="322" t="s">
        <v>2814</v>
      </c>
      <c r="C25" s="328">
        <f>SUM(C26:C28)</f>
        <v>0</v>
      </c>
      <c r="D25" s="328">
        <f>SUM(D26:D28)</f>
        <v>0</v>
      </c>
      <c r="E25" s="128"/>
    </row>
    <row r="26" ht="36" customHeight="1" spans="1:5">
      <c r="A26" s="325" t="s">
        <v>2815</v>
      </c>
      <c r="B26" s="324" t="s">
        <v>2808</v>
      </c>
      <c r="C26" s="326"/>
      <c r="D26" s="326"/>
      <c r="E26" s="128"/>
    </row>
    <row r="27" ht="36" customHeight="1" spans="1:5">
      <c r="A27" s="325" t="s">
        <v>2816</v>
      </c>
      <c r="B27" s="324" t="s">
        <v>2810</v>
      </c>
      <c r="C27" s="326"/>
      <c r="D27" s="326"/>
      <c r="E27" s="128"/>
    </row>
    <row r="28" ht="36" customHeight="1" spans="1:5">
      <c r="A28" s="325" t="s">
        <v>2817</v>
      </c>
      <c r="B28" s="324" t="s">
        <v>2818</v>
      </c>
      <c r="C28" s="326"/>
      <c r="D28" s="326"/>
      <c r="E28" s="128"/>
    </row>
    <row r="29" s="311" customFormat="1" ht="36" customHeight="1" spans="1:5">
      <c r="A29" s="321" t="s">
        <v>2819</v>
      </c>
      <c r="B29" s="322" t="s">
        <v>2820</v>
      </c>
      <c r="C29" s="328">
        <f>SUM(C30:C31)</f>
        <v>0</v>
      </c>
      <c r="D29" s="328">
        <f>SUM(D30:D31)</f>
        <v>0</v>
      </c>
      <c r="E29" s="128"/>
    </row>
    <row r="30" ht="36" customHeight="1" spans="1:5">
      <c r="A30" s="325" t="s">
        <v>2821</v>
      </c>
      <c r="B30" s="324" t="s">
        <v>2810</v>
      </c>
      <c r="C30" s="326"/>
      <c r="D30" s="326"/>
      <c r="E30" s="128"/>
    </row>
    <row r="31" ht="36" customHeight="1" spans="1:5">
      <c r="A31" s="325" t="s">
        <v>2822</v>
      </c>
      <c r="B31" s="324" t="s">
        <v>2823</v>
      </c>
      <c r="C31" s="326"/>
      <c r="D31" s="326"/>
      <c r="E31" s="128"/>
    </row>
    <row r="32" ht="30" customHeight="1" spans="1:5">
      <c r="A32" s="321" t="s">
        <v>86</v>
      </c>
      <c r="B32" s="322" t="s">
        <v>2824</v>
      </c>
      <c r="C32" s="323"/>
      <c r="D32" s="323"/>
      <c r="E32" s="128"/>
    </row>
    <row r="33" ht="36" customHeight="1" spans="1:5">
      <c r="A33" s="321" t="s">
        <v>2825</v>
      </c>
      <c r="B33" s="322" t="s">
        <v>2826</v>
      </c>
      <c r="C33" s="328">
        <f>SUM(C34:C37)</f>
        <v>0</v>
      </c>
      <c r="D33" s="328">
        <f>SUM(D34:D37)</f>
        <v>0</v>
      </c>
      <c r="E33" s="128"/>
    </row>
    <row r="34" ht="36" customHeight="1" spans="1:5">
      <c r="A34" s="325">
        <v>2116001</v>
      </c>
      <c r="B34" s="324" t="s">
        <v>2827</v>
      </c>
      <c r="C34" s="326">
        <f>SUM(C35:C42)</f>
        <v>0</v>
      </c>
      <c r="D34" s="326">
        <f>SUM(D35:D42)</f>
        <v>0</v>
      </c>
      <c r="E34" s="128"/>
    </row>
    <row r="35" ht="36" customHeight="1" spans="1:5">
      <c r="A35" s="325">
        <v>2116002</v>
      </c>
      <c r="B35" s="324" t="s">
        <v>2828</v>
      </c>
      <c r="C35" s="326"/>
      <c r="D35" s="326"/>
      <c r="E35" s="128"/>
    </row>
    <row r="36" ht="36" customHeight="1" spans="1:5">
      <c r="A36" s="325">
        <v>2116003</v>
      </c>
      <c r="B36" s="324" t="s">
        <v>2829</v>
      </c>
      <c r="C36" s="326"/>
      <c r="D36" s="326"/>
      <c r="E36" s="128"/>
    </row>
    <row r="37" s="311" customFormat="1" ht="36" customHeight="1" spans="1:5">
      <c r="A37" s="325">
        <v>2116099</v>
      </c>
      <c r="B37" s="324" t="s">
        <v>2830</v>
      </c>
      <c r="C37" s="326"/>
      <c r="D37" s="326"/>
      <c r="E37" s="128"/>
    </row>
    <row r="38" ht="36" customHeight="1" spans="1:5">
      <c r="A38" s="321">
        <v>21161</v>
      </c>
      <c r="B38" s="322" t="s">
        <v>2831</v>
      </c>
      <c r="C38" s="328">
        <f>SUM(C39:C42)</f>
        <v>0</v>
      </c>
      <c r="D38" s="328">
        <f>SUM(D39:D42)</f>
        <v>0</v>
      </c>
      <c r="E38" s="128"/>
    </row>
    <row r="39" ht="36" customHeight="1" spans="1:5">
      <c r="A39" s="325">
        <v>2116101</v>
      </c>
      <c r="B39" s="324" t="s">
        <v>2832</v>
      </c>
      <c r="C39" s="326"/>
      <c r="D39" s="326"/>
      <c r="E39" s="128"/>
    </row>
    <row r="40" ht="36" customHeight="1" spans="1:5">
      <c r="A40" s="325">
        <v>2116102</v>
      </c>
      <c r="B40" s="324" t="s">
        <v>2833</v>
      </c>
      <c r="C40" s="326"/>
      <c r="D40" s="326"/>
      <c r="E40" s="128"/>
    </row>
    <row r="41" ht="36" customHeight="1" spans="1:5">
      <c r="A41" s="325">
        <v>2116103</v>
      </c>
      <c r="B41" s="324" t="s">
        <v>2834</v>
      </c>
      <c r="C41" s="326"/>
      <c r="D41" s="326"/>
      <c r="E41" s="128"/>
    </row>
    <row r="42" ht="36" customHeight="1" spans="1:5">
      <c r="A42" s="325">
        <v>2116104</v>
      </c>
      <c r="B42" s="324" t="s">
        <v>2835</v>
      </c>
      <c r="C42" s="326"/>
      <c r="D42" s="326"/>
      <c r="E42" s="128"/>
    </row>
    <row r="43" ht="30" customHeight="1" spans="1:5">
      <c r="A43" s="321" t="s">
        <v>88</v>
      </c>
      <c r="B43" s="322" t="s">
        <v>2836</v>
      </c>
      <c r="C43" s="323">
        <f>SUM(C44,C57,C61,C62,C68,C72,C76,C80,C86,C89)</f>
        <v>14359</v>
      </c>
      <c r="D43" s="323">
        <f>SUM(D44,D57,D61,D62,D68,D72,D76,D80,D86,D89)</f>
        <v>17537</v>
      </c>
      <c r="E43" s="128">
        <v>0.221</v>
      </c>
    </row>
    <row r="44" ht="30" customHeight="1" spans="1:5">
      <c r="A44" s="321" t="s">
        <v>2837</v>
      </c>
      <c r="B44" s="322" t="s">
        <v>2838</v>
      </c>
      <c r="C44" s="323">
        <f>SUM(C45:C56)</f>
        <v>13426</v>
      </c>
      <c r="D44" s="323">
        <f>SUM(D45:D56)</f>
        <v>16537</v>
      </c>
      <c r="E44" s="128">
        <v>0.232</v>
      </c>
    </row>
    <row r="45" ht="36" customHeight="1" spans="1:5">
      <c r="A45" s="325" t="s">
        <v>2839</v>
      </c>
      <c r="B45" s="324" t="s">
        <v>2840</v>
      </c>
      <c r="C45" s="326">
        <v>10000</v>
      </c>
      <c r="D45" s="326">
        <v>7000</v>
      </c>
      <c r="E45" s="128">
        <v>-0.3</v>
      </c>
    </row>
    <row r="46" ht="36" customHeight="1" spans="1:5">
      <c r="A46" s="325" t="s">
        <v>2841</v>
      </c>
      <c r="B46" s="324" t="s">
        <v>2842</v>
      </c>
      <c r="C46" s="326">
        <v>573</v>
      </c>
      <c r="D46" s="326">
        <v>5500</v>
      </c>
      <c r="E46" s="128">
        <v>8.599</v>
      </c>
    </row>
    <row r="47" ht="36" customHeight="1" spans="1:5">
      <c r="A47" s="325" t="s">
        <v>2843</v>
      </c>
      <c r="B47" s="324" t="s">
        <v>2844</v>
      </c>
      <c r="C47" s="326">
        <v>322</v>
      </c>
      <c r="D47" s="326">
        <v>1880</v>
      </c>
      <c r="E47" s="128">
        <v>4.839</v>
      </c>
    </row>
    <row r="48" ht="36" customHeight="1" spans="1:5">
      <c r="A48" s="325" t="s">
        <v>2845</v>
      </c>
      <c r="B48" s="324" t="s">
        <v>2846</v>
      </c>
      <c r="C48" s="326"/>
      <c r="D48" s="326">
        <v>500</v>
      </c>
      <c r="E48" s="128"/>
    </row>
    <row r="49" ht="36" customHeight="1" spans="1:5">
      <c r="A49" s="325" t="s">
        <v>2847</v>
      </c>
      <c r="B49" s="324" t="s">
        <v>2848</v>
      </c>
      <c r="C49" s="326"/>
      <c r="D49" s="326"/>
      <c r="E49" s="128"/>
    </row>
    <row r="50" ht="36" customHeight="1" spans="1:5">
      <c r="A50" s="325" t="s">
        <v>2849</v>
      </c>
      <c r="B50" s="324" t="s">
        <v>2850</v>
      </c>
      <c r="C50" s="326"/>
      <c r="D50" s="326"/>
      <c r="E50" s="128"/>
    </row>
    <row r="51" ht="36" customHeight="1" spans="1:5">
      <c r="A51" s="325" t="s">
        <v>2851</v>
      </c>
      <c r="B51" s="324" t="s">
        <v>2852</v>
      </c>
      <c r="C51" s="326"/>
      <c r="D51" s="326"/>
      <c r="E51" s="128"/>
    </row>
    <row r="52" ht="36" customHeight="1" spans="1:5">
      <c r="A52" s="325" t="s">
        <v>2853</v>
      </c>
      <c r="B52" s="324" t="s">
        <v>2854</v>
      </c>
      <c r="C52" s="326"/>
      <c r="D52" s="326"/>
      <c r="E52" s="128"/>
    </row>
    <row r="53" ht="36" customHeight="1" spans="1:5">
      <c r="A53" s="325" t="s">
        <v>2855</v>
      </c>
      <c r="B53" s="324" t="s">
        <v>2856</v>
      </c>
      <c r="C53" s="326"/>
      <c r="D53" s="326"/>
      <c r="E53" s="128"/>
    </row>
    <row r="54" ht="36" customHeight="1" spans="1:5">
      <c r="A54" s="325" t="s">
        <v>2857</v>
      </c>
      <c r="B54" s="324" t="s">
        <v>2858</v>
      </c>
      <c r="C54" s="326"/>
      <c r="D54" s="326">
        <v>1500</v>
      </c>
      <c r="E54" s="128"/>
    </row>
    <row r="55" ht="36" customHeight="1" spans="1:5">
      <c r="A55" s="325" t="s">
        <v>2859</v>
      </c>
      <c r="B55" s="324" t="s">
        <v>2860</v>
      </c>
      <c r="C55" s="326"/>
      <c r="D55" s="326"/>
      <c r="E55" s="128"/>
    </row>
    <row r="56" ht="30" customHeight="1" spans="1:5">
      <c r="A56" s="325" t="s">
        <v>2861</v>
      </c>
      <c r="B56" s="324" t="s">
        <v>2862</v>
      </c>
      <c r="C56" s="327">
        <v>2531</v>
      </c>
      <c r="D56" s="327">
        <v>157</v>
      </c>
      <c r="E56" s="128">
        <v>-0.938</v>
      </c>
    </row>
    <row r="57" ht="36" customHeight="1" spans="1:5">
      <c r="A57" s="321" t="s">
        <v>2863</v>
      </c>
      <c r="B57" s="322" t="s">
        <v>2864</v>
      </c>
      <c r="C57" s="328">
        <f>SUM(C58:C60)</f>
        <v>50</v>
      </c>
      <c r="D57" s="328">
        <f>SUM(D58:D60)</f>
        <v>0</v>
      </c>
      <c r="E57" s="128">
        <v>-1</v>
      </c>
    </row>
    <row r="58" ht="36" customHeight="1" spans="1:5">
      <c r="A58" s="325" t="s">
        <v>2865</v>
      </c>
      <c r="B58" s="324" t="s">
        <v>2840</v>
      </c>
      <c r="C58" s="326"/>
      <c r="D58" s="326"/>
      <c r="E58" s="128"/>
    </row>
    <row r="59" ht="36" customHeight="1" spans="1:5">
      <c r="A59" s="325" t="s">
        <v>2866</v>
      </c>
      <c r="B59" s="324" t="s">
        <v>2842</v>
      </c>
      <c r="C59" s="326"/>
      <c r="D59" s="326"/>
      <c r="E59" s="128"/>
    </row>
    <row r="60" ht="36" customHeight="1" spans="1:5">
      <c r="A60" s="325" t="s">
        <v>2867</v>
      </c>
      <c r="B60" s="324" t="s">
        <v>2868</v>
      </c>
      <c r="C60" s="326">
        <v>50</v>
      </c>
      <c r="D60" s="326"/>
      <c r="E60" s="128">
        <v>-1</v>
      </c>
    </row>
    <row r="61" ht="36" customHeight="1" spans="1:5">
      <c r="A61" s="321" t="s">
        <v>2869</v>
      </c>
      <c r="B61" s="322" t="s">
        <v>2870</v>
      </c>
      <c r="C61" s="328"/>
      <c r="D61" s="328"/>
      <c r="E61" s="128"/>
    </row>
    <row r="62" ht="36" customHeight="1" spans="1:5">
      <c r="A62" s="321" t="s">
        <v>2871</v>
      </c>
      <c r="B62" s="322" t="s">
        <v>2872</v>
      </c>
      <c r="C62" s="328">
        <f>SUM(C63:C67)</f>
        <v>583</v>
      </c>
      <c r="D62" s="328">
        <f>SUM(D63:D67)</f>
        <v>500</v>
      </c>
      <c r="E62" s="128">
        <v>-0.142</v>
      </c>
    </row>
    <row r="63" ht="36" customHeight="1" spans="1:5">
      <c r="A63" s="325" t="s">
        <v>2873</v>
      </c>
      <c r="B63" s="324" t="s">
        <v>2874</v>
      </c>
      <c r="C63" s="326"/>
      <c r="D63" s="326"/>
      <c r="E63" s="128"/>
    </row>
    <row r="64" ht="36" customHeight="1" spans="1:5">
      <c r="A64" s="325" t="s">
        <v>2875</v>
      </c>
      <c r="B64" s="324" t="s">
        <v>2876</v>
      </c>
      <c r="C64" s="326">
        <v>575</v>
      </c>
      <c r="D64" s="326"/>
      <c r="E64" s="128">
        <v>-1</v>
      </c>
    </row>
    <row r="65" ht="36" customHeight="1" spans="1:5">
      <c r="A65" s="325" t="s">
        <v>2877</v>
      </c>
      <c r="B65" s="324" t="s">
        <v>2878</v>
      </c>
      <c r="C65" s="326"/>
      <c r="D65" s="326"/>
      <c r="E65" s="128"/>
    </row>
    <row r="66" ht="36" customHeight="1" spans="1:5">
      <c r="A66" s="325" t="s">
        <v>2879</v>
      </c>
      <c r="B66" s="324" t="s">
        <v>2880</v>
      </c>
      <c r="C66" s="326"/>
      <c r="D66" s="326"/>
      <c r="E66" s="128"/>
    </row>
    <row r="67" ht="36" customHeight="1" spans="1:5">
      <c r="A67" s="325" t="s">
        <v>2881</v>
      </c>
      <c r="B67" s="324" t="s">
        <v>2882</v>
      </c>
      <c r="C67" s="326">
        <v>8</v>
      </c>
      <c r="D67" s="326">
        <v>500</v>
      </c>
      <c r="E67" s="128">
        <v>61.5</v>
      </c>
    </row>
    <row r="68" ht="36" customHeight="1" spans="1:5">
      <c r="A68" s="321" t="s">
        <v>2883</v>
      </c>
      <c r="B68" s="322" t="s">
        <v>2884</v>
      </c>
      <c r="C68" s="328">
        <f>SUM(C69:C71)</f>
        <v>300</v>
      </c>
      <c r="D68" s="328">
        <f>SUM(D69:D71)</f>
        <v>500</v>
      </c>
      <c r="E68" s="128">
        <v>0.667</v>
      </c>
    </row>
    <row r="69" ht="36" customHeight="1" spans="1:5">
      <c r="A69" s="325" t="s">
        <v>2885</v>
      </c>
      <c r="B69" s="324" t="s">
        <v>2886</v>
      </c>
      <c r="C69" s="326"/>
      <c r="D69" s="326"/>
      <c r="E69" s="128"/>
    </row>
    <row r="70" ht="36" customHeight="1" spans="1:5">
      <c r="A70" s="325" t="s">
        <v>2887</v>
      </c>
      <c r="B70" s="324" t="s">
        <v>2888</v>
      </c>
      <c r="C70" s="326"/>
      <c r="D70" s="326"/>
      <c r="E70" s="128"/>
    </row>
    <row r="71" ht="36" customHeight="1" spans="1:5">
      <c r="A71" s="325" t="s">
        <v>2889</v>
      </c>
      <c r="B71" s="324" t="s">
        <v>2890</v>
      </c>
      <c r="C71" s="326">
        <v>300</v>
      </c>
      <c r="D71" s="326">
        <v>500</v>
      </c>
      <c r="E71" s="128">
        <v>0.667</v>
      </c>
    </row>
    <row r="72" ht="36" customHeight="1" spans="1:5">
      <c r="A72" s="321" t="s">
        <v>2891</v>
      </c>
      <c r="B72" s="322" t="s">
        <v>2892</v>
      </c>
      <c r="C72" s="328">
        <f>SUM(C73:C75)</f>
        <v>0</v>
      </c>
      <c r="D72" s="328">
        <f>SUM(D73:D75)</f>
        <v>0</v>
      </c>
      <c r="E72" s="128"/>
    </row>
    <row r="73" ht="36" customHeight="1" spans="1:5">
      <c r="A73" s="325" t="s">
        <v>2893</v>
      </c>
      <c r="B73" s="324" t="s">
        <v>2840</v>
      </c>
      <c r="C73" s="326"/>
      <c r="D73" s="326"/>
      <c r="E73" s="128"/>
    </row>
    <row r="74" ht="36" customHeight="1" spans="1:5">
      <c r="A74" s="325" t="s">
        <v>2894</v>
      </c>
      <c r="B74" s="324" t="s">
        <v>2842</v>
      </c>
      <c r="C74" s="326"/>
      <c r="D74" s="326"/>
      <c r="E74" s="128"/>
    </row>
    <row r="75" ht="36" customHeight="1" spans="1:5">
      <c r="A75" s="325" t="s">
        <v>2895</v>
      </c>
      <c r="B75" s="324" t="s">
        <v>2896</v>
      </c>
      <c r="C75" s="326"/>
      <c r="D75" s="326"/>
      <c r="E75" s="128"/>
    </row>
    <row r="76" ht="36" customHeight="1" spans="1:5">
      <c r="A76" s="321" t="s">
        <v>2897</v>
      </c>
      <c r="B76" s="322" t="s">
        <v>2898</v>
      </c>
      <c r="C76" s="328">
        <f>SUM(C77:C79)</f>
        <v>0</v>
      </c>
      <c r="D76" s="328">
        <f>SUM(D77:D79)</f>
        <v>0</v>
      </c>
      <c r="E76" s="128"/>
    </row>
    <row r="77" ht="36" customHeight="1" spans="1:5">
      <c r="A77" s="325" t="s">
        <v>2899</v>
      </c>
      <c r="B77" s="324" t="s">
        <v>2840</v>
      </c>
      <c r="C77" s="326"/>
      <c r="D77" s="326"/>
      <c r="E77" s="128"/>
    </row>
    <row r="78" ht="36" customHeight="1" spans="1:5">
      <c r="A78" s="325" t="s">
        <v>2900</v>
      </c>
      <c r="B78" s="324" t="s">
        <v>2842</v>
      </c>
      <c r="C78" s="326"/>
      <c r="D78" s="326"/>
      <c r="E78" s="128"/>
    </row>
    <row r="79" ht="36" customHeight="1" spans="1:5">
      <c r="A79" s="325" t="s">
        <v>2901</v>
      </c>
      <c r="B79" s="324" t="s">
        <v>2902</v>
      </c>
      <c r="C79" s="326"/>
      <c r="D79" s="326"/>
      <c r="E79" s="128"/>
    </row>
    <row r="80" ht="36" customHeight="1" spans="1:5">
      <c r="A80" s="321" t="s">
        <v>2903</v>
      </c>
      <c r="B80" s="322" t="s">
        <v>2904</v>
      </c>
      <c r="C80" s="328">
        <f>SUM(C81:C85)</f>
        <v>0</v>
      </c>
      <c r="D80" s="328">
        <f>SUM(D81:D85)</f>
        <v>0</v>
      </c>
      <c r="E80" s="128"/>
    </row>
    <row r="81" ht="36" customHeight="1" spans="1:5">
      <c r="A81" s="325" t="s">
        <v>2905</v>
      </c>
      <c r="B81" s="324" t="s">
        <v>2874</v>
      </c>
      <c r="C81" s="326"/>
      <c r="D81" s="326"/>
      <c r="E81" s="128"/>
    </row>
    <row r="82" ht="36" customHeight="1" spans="1:5">
      <c r="A82" s="325" t="s">
        <v>2906</v>
      </c>
      <c r="B82" s="324" t="s">
        <v>2876</v>
      </c>
      <c r="C82" s="326"/>
      <c r="D82" s="326"/>
      <c r="E82" s="128"/>
    </row>
    <row r="83" ht="36" customHeight="1" spans="1:5">
      <c r="A83" s="325" t="s">
        <v>2907</v>
      </c>
      <c r="B83" s="324" t="s">
        <v>2878</v>
      </c>
      <c r="C83" s="326"/>
      <c r="D83" s="326"/>
      <c r="E83" s="128"/>
    </row>
    <row r="84" ht="36" customHeight="1" spans="1:5">
      <c r="A84" s="325" t="s">
        <v>2908</v>
      </c>
      <c r="B84" s="324" t="s">
        <v>2880</v>
      </c>
      <c r="C84" s="326"/>
      <c r="D84" s="326"/>
      <c r="E84" s="128"/>
    </row>
    <row r="85" ht="36" customHeight="1" spans="1:5">
      <c r="A85" s="325" t="s">
        <v>2909</v>
      </c>
      <c r="B85" s="324" t="s">
        <v>2910</v>
      </c>
      <c r="C85" s="326"/>
      <c r="D85" s="326"/>
      <c r="E85" s="128"/>
    </row>
    <row r="86" ht="36" customHeight="1" spans="1:5">
      <c r="A86" s="321" t="s">
        <v>2911</v>
      </c>
      <c r="B86" s="322" t="s">
        <v>2912</v>
      </c>
      <c r="C86" s="328">
        <f>SUM(C87:C88)</f>
        <v>0</v>
      </c>
      <c r="D86" s="328">
        <f>SUM(D87:D88)</f>
        <v>0</v>
      </c>
      <c r="E86" s="128"/>
    </row>
    <row r="87" ht="36" customHeight="1" spans="1:5">
      <c r="A87" s="325" t="s">
        <v>2913</v>
      </c>
      <c r="B87" s="324" t="s">
        <v>2886</v>
      </c>
      <c r="C87" s="326"/>
      <c r="D87" s="326"/>
      <c r="E87" s="128"/>
    </row>
    <row r="88" ht="36" customHeight="1" spans="1:5">
      <c r="A88" s="325" t="s">
        <v>2914</v>
      </c>
      <c r="B88" s="324" t="s">
        <v>2915</v>
      </c>
      <c r="C88" s="326"/>
      <c r="D88" s="326"/>
      <c r="E88" s="128"/>
    </row>
    <row r="89" ht="36" customHeight="1" spans="1:5">
      <c r="A89" s="321" t="s">
        <v>2916</v>
      </c>
      <c r="B89" s="322" t="s">
        <v>2917</v>
      </c>
      <c r="C89" s="328">
        <f>SUM(C90:C97)</f>
        <v>0</v>
      </c>
      <c r="D89" s="328">
        <f>SUM(D90:D97)</f>
        <v>0</v>
      </c>
      <c r="E89" s="128"/>
    </row>
    <row r="90" ht="36" customHeight="1" spans="1:5">
      <c r="A90" s="325" t="s">
        <v>2918</v>
      </c>
      <c r="B90" s="324" t="s">
        <v>2840</v>
      </c>
      <c r="C90" s="326"/>
      <c r="D90" s="326"/>
      <c r="E90" s="128"/>
    </row>
    <row r="91" ht="36" customHeight="1" spans="1:5">
      <c r="A91" s="325" t="s">
        <v>2919</v>
      </c>
      <c r="B91" s="324" t="s">
        <v>2842</v>
      </c>
      <c r="C91" s="326"/>
      <c r="D91" s="326"/>
      <c r="E91" s="128"/>
    </row>
    <row r="92" ht="36" customHeight="1" spans="1:5">
      <c r="A92" s="325" t="s">
        <v>2920</v>
      </c>
      <c r="B92" s="324" t="s">
        <v>2844</v>
      </c>
      <c r="C92" s="326"/>
      <c r="D92" s="326"/>
      <c r="E92" s="128"/>
    </row>
    <row r="93" ht="36" customHeight="1" spans="1:5">
      <c r="A93" s="325" t="s">
        <v>2921</v>
      </c>
      <c r="B93" s="324" t="s">
        <v>2846</v>
      </c>
      <c r="C93" s="326"/>
      <c r="D93" s="326"/>
      <c r="E93" s="128"/>
    </row>
    <row r="94" ht="36" customHeight="1" spans="1:5">
      <c r="A94" s="325" t="s">
        <v>2922</v>
      </c>
      <c r="B94" s="324" t="s">
        <v>2852</v>
      </c>
      <c r="C94" s="326"/>
      <c r="D94" s="326"/>
      <c r="E94" s="128"/>
    </row>
    <row r="95" ht="36" customHeight="1" spans="1:5">
      <c r="A95" s="325" t="s">
        <v>2923</v>
      </c>
      <c r="B95" s="324" t="s">
        <v>2856</v>
      </c>
      <c r="C95" s="326"/>
      <c r="D95" s="326"/>
      <c r="E95" s="128"/>
    </row>
    <row r="96" ht="36" customHeight="1" spans="1:5">
      <c r="A96" s="325" t="s">
        <v>2924</v>
      </c>
      <c r="B96" s="324" t="s">
        <v>2858</v>
      </c>
      <c r="C96" s="326"/>
      <c r="D96" s="326"/>
      <c r="E96" s="128"/>
    </row>
    <row r="97" ht="36" customHeight="1" spans="1:5">
      <c r="A97" s="325" t="s">
        <v>2925</v>
      </c>
      <c r="B97" s="324" t="s">
        <v>2926</v>
      </c>
      <c r="C97" s="326"/>
      <c r="D97" s="326"/>
      <c r="E97" s="128"/>
    </row>
    <row r="98" ht="30" customHeight="1" spans="1:5">
      <c r="A98" s="321" t="s">
        <v>90</v>
      </c>
      <c r="B98" s="322" t="s">
        <v>2927</v>
      </c>
      <c r="C98" s="323">
        <f>SUM(C99)</f>
        <v>62</v>
      </c>
      <c r="D98" s="323">
        <f>SUM(D99)</f>
        <v>300</v>
      </c>
      <c r="E98" s="128">
        <v>3.839</v>
      </c>
    </row>
    <row r="99" ht="30" customHeight="1" spans="1:5">
      <c r="A99" s="321" t="s">
        <v>2928</v>
      </c>
      <c r="B99" s="322" t="s">
        <v>2929</v>
      </c>
      <c r="C99" s="323">
        <f>SUM(C100:C103)</f>
        <v>62</v>
      </c>
      <c r="D99" s="323">
        <f>SUM(D100:D103)</f>
        <v>300</v>
      </c>
      <c r="E99" s="128">
        <v>3.839</v>
      </c>
    </row>
    <row r="100" ht="36" customHeight="1" spans="1:5">
      <c r="A100" s="325" t="s">
        <v>2930</v>
      </c>
      <c r="B100" s="324" t="s">
        <v>2810</v>
      </c>
      <c r="C100" s="326"/>
      <c r="D100" s="326"/>
      <c r="E100" s="128"/>
    </row>
    <row r="101" ht="36" customHeight="1" spans="1:5">
      <c r="A101" s="325" t="s">
        <v>2931</v>
      </c>
      <c r="B101" s="324" t="s">
        <v>2932</v>
      </c>
      <c r="C101" s="326"/>
      <c r="D101" s="326"/>
      <c r="E101" s="128"/>
    </row>
    <row r="102" ht="36" customHeight="1" spans="1:5">
      <c r="A102" s="325" t="s">
        <v>2933</v>
      </c>
      <c r="B102" s="324" t="s">
        <v>2934</v>
      </c>
      <c r="C102" s="326"/>
      <c r="D102" s="326"/>
      <c r="E102" s="128"/>
    </row>
    <row r="103" ht="30" customHeight="1" spans="1:5">
      <c r="A103" s="325" t="s">
        <v>2935</v>
      </c>
      <c r="B103" s="324" t="s">
        <v>2936</v>
      </c>
      <c r="C103" s="327">
        <v>62</v>
      </c>
      <c r="D103" s="327">
        <v>300</v>
      </c>
      <c r="E103" s="128">
        <v>3.839</v>
      </c>
    </row>
    <row r="104" ht="36" customHeight="1" spans="1:5">
      <c r="A104" s="321" t="s">
        <v>2937</v>
      </c>
      <c r="B104" s="322" t="s">
        <v>2938</v>
      </c>
      <c r="C104" s="328">
        <f>SUM(C105:C108)</f>
        <v>0</v>
      </c>
      <c r="D104" s="328">
        <f>SUM(D105:D108)</f>
        <v>0</v>
      </c>
      <c r="E104" s="128"/>
    </row>
    <row r="105" ht="36" customHeight="1" spans="1:5">
      <c r="A105" s="325" t="s">
        <v>2939</v>
      </c>
      <c r="B105" s="324" t="s">
        <v>2810</v>
      </c>
      <c r="C105" s="326"/>
      <c r="D105" s="326"/>
      <c r="E105" s="128"/>
    </row>
    <row r="106" ht="36" customHeight="1" spans="1:5">
      <c r="A106" s="325" t="s">
        <v>2940</v>
      </c>
      <c r="B106" s="324" t="s">
        <v>2932</v>
      </c>
      <c r="C106" s="326"/>
      <c r="D106" s="326"/>
      <c r="E106" s="128"/>
    </row>
    <row r="107" ht="36" customHeight="1" spans="1:5">
      <c r="A107" s="325" t="s">
        <v>2941</v>
      </c>
      <c r="B107" s="324" t="s">
        <v>2942</v>
      </c>
      <c r="C107" s="326"/>
      <c r="D107" s="326"/>
      <c r="E107" s="128"/>
    </row>
    <row r="108" ht="36" customHeight="1" spans="1:5">
      <c r="A108" s="325" t="s">
        <v>2943</v>
      </c>
      <c r="B108" s="324" t="s">
        <v>2944</v>
      </c>
      <c r="C108" s="326"/>
      <c r="D108" s="326"/>
      <c r="E108" s="128"/>
    </row>
    <row r="109" ht="30" customHeight="1" spans="1:5">
      <c r="A109" s="321" t="s">
        <v>2945</v>
      </c>
      <c r="B109" s="322" t="s">
        <v>2946</v>
      </c>
      <c r="C109" s="323"/>
      <c r="D109" s="323"/>
      <c r="E109" s="128"/>
    </row>
    <row r="110" ht="36" customHeight="1" spans="1:5">
      <c r="A110" s="325" t="s">
        <v>2947</v>
      </c>
      <c r="B110" s="324" t="s">
        <v>2948</v>
      </c>
      <c r="C110" s="326"/>
      <c r="D110" s="326"/>
      <c r="E110" s="128"/>
    </row>
    <row r="111" ht="36" customHeight="1" spans="1:5">
      <c r="A111" s="325" t="s">
        <v>2949</v>
      </c>
      <c r="B111" s="324" t="s">
        <v>2950</v>
      </c>
      <c r="C111" s="326"/>
      <c r="D111" s="326"/>
      <c r="E111" s="128"/>
    </row>
    <row r="112" ht="36" customHeight="1" spans="1:5">
      <c r="A112" s="325" t="s">
        <v>2951</v>
      </c>
      <c r="B112" s="324" t="s">
        <v>2952</v>
      </c>
      <c r="C112" s="326"/>
      <c r="D112" s="326"/>
      <c r="E112" s="128"/>
    </row>
    <row r="113" ht="30" customHeight="1" spans="1:5">
      <c r="A113" s="325" t="s">
        <v>2953</v>
      </c>
      <c r="B113" s="324" t="s">
        <v>2954</v>
      </c>
      <c r="C113" s="327"/>
      <c r="D113" s="327"/>
      <c r="E113" s="128"/>
    </row>
    <row r="114" ht="36" customHeight="1" spans="1:5">
      <c r="A114" s="329">
        <v>21370</v>
      </c>
      <c r="B114" s="322" t="s">
        <v>2955</v>
      </c>
      <c r="C114" s="328">
        <f>SUM(C115:C116)</f>
        <v>0</v>
      </c>
      <c r="D114" s="328">
        <f>SUM(D115:D116)</f>
        <v>0</v>
      </c>
      <c r="E114" s="128"/>
    </row>
    <row r="115" ht="36" customHeight="1" spans="1:5">
      <c r="A115" s="330">
        <v>2137001</v>
      </c>
      <c r="B115" s="324" t="s">
        <v>2810</v>
      </c>
      <c r="C115" s="326"/>
      <c r="D115" s="326"/>
      <c r="E115" s="128"/>
    </row>
    <row r="116" ht="36" customHeight="1" spans="1:5">
      <c r="A116" s="330">
        <v>2137099</v>
      </c>
      <c r="B116" s="324" t="s">
        <v>2956</v>
      </c>
      <c r="C116" s="326"/>
      <c r="D116" s="326"/>
      <c r="E116" s="128"/>
    </row>
    <row r="117" ht="36" customHeight="1" spans="1:5">
      <c r="A117" s="329">
        <v>21371</v>
      </c>
      <c r="B117" s="322" t="s">
        <v>2957</v>
      </c>
      <c r="C117" s="328">
        <f>SUM(C118:C121)</f>
        <v>0</v>
      </c>
      <c r="D117" s="328">
        <f>SUM(D118:D121)</f>
        <v>0</v>
      </c>
      <c r="E117" s="128"/>
    </row>
    <row r="118" ht="36" customHeight="1" spans="1:5">
      <c r="A118" s="330">
        <v>2137101</v>
      </c>
      <c r="B118" s="324" t="s">
        <v>2948</v>
      </c>
      <c r="C118" s="326"/>
      <c r="D118" s="326"/>
      <c r="E118" s="128"/>
    </row>
    <row r="119" ht="36" customHeight="1" spans="1:5">
      <c r="A119" s="330">
        <v>2137102</v>
      </c>
      <c r="B119" s="324" t="s">
        <v>2958</v>
      </c>
      <c r="C119" s="326"/>
      <c r="D119" s="326"/>
      <c r="E119" s="128"/>
    </row>
    <row r="120" ht="36" customHeight="1" spans="1:5">
      <c r="A120" s="330">
        <v>2137103</v>
      </c>
      <c r="B120" s="324" t="s">
        <v>2952</v>
      </c>
      <c r="C120" s="326"/>
      <c r="D120" s="326"/>
      <c r="E120" s="128"/>
    </row>
    <row r="121" ht="36" customHeight="1" spans="1:5">
      <c r="A121" s="330">
        <v>2137199</v>
      </c>
      <c r="B121" s="324" t="s">
        <v>2959</v>
      </c>
      <c r="C121" s="326"/>
      <c r="D121" s="326"/>
      <c r="E121" s="128"/>
    </row>
    <row r="122" ht="30" customHeight="1" spans="1:5">
      <c r="A122" s="321" t="s">
        <v>92</v>
      </c>
      <c r="B122" s="322" t="s">
        <v>2960</v>
      </c>
      <c r="C122" s="323">
        <f>C154</f>
        <v>165</v>
      </c>
      <c r="D122" s="323">
        <f>D154</f>
        <v>100</v>
      </c>
      <c r="E122" s="128">
        <v>-0.394</v>
      </c>
    </row>
    <row r="123" ht="36" customHeight="1" spans="1:5">
      <c r="A123" s="321" t="s">
        <v>2961</v>
      </c>
      <c r="B123" s="322" t="s">
        <v>2962</v>
      </c>
      <c r="C123" s="328">
        <f>SUM(C124:C127)</f>
        <v>0</v>
      </c>
      <c r="D123" s="328">
        <f>SUM(D124:D127)</f>
        <v>0</v>
      </c>
      <c r="E123" s="128"/>
    </row>
    <row r="124" ht="36" customHeight="1" spans="1:5">
      <c r="A124" s="325" t="s">
        <v>2963</v>
      </c>
      <c r="B124" s="324" t="s">
        <v>2964</v>
      </c>
      <c r="C124" s="326"/>
      <c r="D124" s="326"/>
      <c r="E124" s="128"/>
    </row>
    <row r="125" ht="36" customHeight="1" spans="1:5">
      <c r="A125" s="325" t="s">
        <v>2965</v>
      </c>
      <c r="B125" s="324" t="s">
        <v>2966</v>
      </c>
      <c r="C125" s="326"/>
      <c r="D125" s="326"/>
      <c r="E125" s="128"/>
    </row>
    <row r="126" ht="36" customHeight="1" spans="1:5">
      <c r="A126" s="325" t="s">
        <v>2967</v>
      </c>
      <c r="B126" s="324" t="s">
        <v>2968</v>
      </c>
      <c r="C126" s="326"/>
      <c r="D126" s="326"/>
      <c r="E126" s="128"/>
    </row>
    <row r="127" ht="36" customHeight="1" spans="1:5">
      <c r="A127" s="325" t="s">
        <v>2969</v>
      </c>
      <c r="B127" s="324" t="s">
        <v>2970</v>
      </c>
      <c r="C127" s="326"/>
      <c r="D127" s="326"/>
      <c r="E127" s="128"/>
    </row>
    <row r="128" ht="30" customHeight="1" spans="1:5">
      <c r="A128" s="321" t="s">
        <v>2971</v>
      </c>
      <c r="B128" s="322" t="s">
        <v>2972</v>
      </c>
      <c r="C128" s="323"/>
      <c r="D128" s="323"/>
      <c r="E128" s="128"/>
    </row>
    <row r="129" ht="36" customHeight="1" spans="1:5">
      <c r="A129" s="325" t="s">
        <v>2973</v>
      </c>
      <c r="B129" s="324" t="s">
        <v>2968</v>
      </c>
      <c r="C129" s="326"/>
      <c r="D129" s="326"/>
      <c r="E129" s="128"/>
    </row>
    <row r="130" ht="36" customHeight="1" spans="1:5">
      <c r="A130" s="325" t="s">
        <v>2974</v>
      </c>
      <c r="B130" s="324" t="s">
        <v>2975</v>
      </c>
      <c r="C130" s="326"/>
      <c r="D130" s="326"/>
      <c r="E130" s="128"/>
    </row>
    <row r="131" ht="36" customHeight="1" spans="1:5">
      <c r="A131" s="325" t="s">
        <v>2976</v>
      </c>
      <c r="B131" s="324" t="s">
        <v>2977</v>
      </c>
      <c r="C131" s="326"/>
      <c r="D131" s="326"/>
      <c r="E131" s="128"/>
    </row>
    <row r="132" ht="30" customHeight="1" spans="1:5">
      <c r="A132" s="325" t="s">
        <v>2978</v>
      </c>
      <c r="B132" s="324" t="s">
        <v>2979</v>
      </c>
      <c r="C132" s="327"/>
      <c r="D132" s="327"/>
      <c r="E132" s="128"/>
    </row>
    <row r="133" ht="30" customHeight="1" spans="1:5">
      <c r="A133" s="321" t="s">
        <v>2980</v>
      </c>
      <c r="B133" s="322" t="s">
        <v>2981</v>
      </c>
      <c r="C133" s="323"/>
      <c r="D133" s="323"/>
      <c r="E133" s="128"/>
    </row>
    <row r="134" ht="36" customHeight="1" spans="1:5">
      <c r="A134" s="325" t="s">
        <v>2982</v>
      </c>
      <c r="B134" s="324" t="s">
        <v>2983</v>
      </c>
      <c r="C134" s="326"/>
      <c r="D134" s="326"/>
      <c r="E134" s="128"/>
    </row>
    <row r="135" ht="30" customHeight="1" spans="1:5">
      <c r="A135" s="325" t="s">
        <v>2984</v>
      </c>
      <c r="B135" s="324" t="s">
        <v>2985</v>
      </c>
      <c r="C135" s="327"/>
      <c r="D135" s="327"/>
      <c r="E135" s="128"/>
    </row>
    <row r="136" ht="30" customHeight="1" spans="1:5">
      <c r="A136" s="325" t="s">
        <v>2986</v>
      </c>
      <c r="B136" s="324" t="s">
        <v>2987</v>
      </c>
      <c r="C136" s="327"/>
      <c r="D136" s="327"/>
      <c r="E136" s="128"/>
    </row>
    <row r="137" ht="36" customHeight="1" spans="1:5">
      <c r="A137" s="325" t="s">
        <v>2988</v>
      </c>
      <c r="B137" s="324" t="s">
        <v>2989</v>
      </c>
      <c r="C137" s="326"/>
      <c r="D137" s="326"/>
      <c r="E137" s="128"/>
    </row>
    <row r="138" ht="36" customHeight="1" spans="1:5">
      <c r="A138" s="321" t="s">
        <v>2990</v>
      </c>
      <c r="B138" s="322" t="s">
        <v>2991</v>
      </c>
      <c r="C138" s="328">
        <f>SUM(C139:C146)</f>
        <v>0</v>
      </c>
      <c r="D138" s="328">
        <f>SUM(D139:D146)</f>
        <v>0</v>
      </c>
      <c r="E138" s="128"/>
    </row>
    <row r="139" ht="36" customHeight="1" spans="1:5">
      <c r="A139" s="325" t="s">
        <v>2992</v>
      </c>
      <c r="B139" s="324" t="s">
        <v>2993</v>
      </c>
      <c r="C139" s="326"/>
      <c r="D139" s="326"/>
      <c r="E139" s="128"/>
    </row>
    <row r="140" ht="36" customHeight="1" spans="1:5">
      <c r="A140" s="325" t="s">
        <v>2994</v>
      </c>
      <c r="B140" s="324" t="s">
        <v>2995</v>
      </c>
      <c r="C140" s="326"/>
      <c r="D140" s="326"/>
      <c r="E140" s="128"/>
    </row>
    <row r="141" ht="36" customHeight="1" spans="1:5">
      <c r="A141" s="325" t="s">
        <v>2996</v>
      </c>
      <c r="B141" s="324" t="s">
        <v>2997</v>
      </c>
      <c r="C141" s="326"/>
      <c r="D141" s="326"/>
      <c r="E141" s="128"/>
    </row>
    <row r="142" ht="36" customHeight="1" spans="1:5">
      <c r="A142" s="325" t="s">
        <v>2998</v>
      </c>
      <c r="B142" s="324" t="s">
        <v>2999</v>
      </c>
      <c r="C142" s="326"/>
      <c r="D142" s="326"/>
      <c r="E142" s="128"/>
    </row>
    <row r="143" ht="36" customHeight="1" spans="1:5">
      <c r="A143" s="325" t="s">
        <v>3000</v>
      </c>
      <c r="B143" s="324" t="s">
        <v>3001</v>
      </c>
      <c r="C143" s="326"/>
      <c r="D143" s="326"/>
      <c r="E143" s="128"/>
    </row>
    <row r="144" ht="36" customHeight="1" spans="1:5">
      <c r="A144" s="325" t="s">
        <v>3002</v>
      </c>
      <c r="B144" s="324" t="s">
        <v>3003</v>
      </c>
      <c r="C144" s="326"/>
      <c r="D144" s="326"/>
      <c r="E144" s="128"/>
    </row>
    <row r="145" ht="36" customHeight="1" spans="1:5">
      <c r="A145" s="325" t="s">
        <v>3004</v>
      </c>
      <c r="B145" s="324" t="s">
        <v>3005</v>
      </c>
      <c r="C145" s="326"/>
      <c r="D145" s="326"/>
      <c r="E145" s="128"/>
    </row>
    <row r="146" ht="36" customHeight="1" spans="1:5">
      <c r="A146" s="325" t="s">
        <v>3006</v>
      </c>
      <c r="B146" s="324" t="s">
        <v>3007</v>
      </c>
      <c r="C146" s="326"/>
      <c r="D146" s="326"/>
      <c r="E146" s="128"/>
    </row>
    <row r="147" ht="36" customHeight="1" spans="1:5">
      <c r="A147" s="321" t="s">
        <v>3008</v>
      </c>
      <c r="B147" s="322" t="s">
        <v>3009</v>
      </c>
      <c r="C147" s="328">
        <f>SUM(C148:C153)</f>
        <v>0</v>
      </c>
      <c r="D147" s="328">
        <f>SUM(D148:D153)</f>
        <v>0</v>
      </c>
      <c r="E147" s="128"/>
    </row>
    <row r="148" ht="36" customHeight="1" spans="1:5">
      <c r="A148" s="325" t="s">
        <v>3010</v>
      </c>
      <c r="B148" s="324" t="s">
        <v>3011</v>
      </c>
      <c r="C148" s="326"/>
      <c r="D148" s="326"/>
      <c r="E148" s="128"/>
    </row>
    <row r="149" ht="36" customHeight="1" spans="1:5">
      <c r="A149" s="325" t="s">
        <v>3012</v>
      </c>
      <c r="B149" s="324" t="s">
        <v>3013</v>
      </c>
      <c r="C149" s="326"/>
      <c r="D149" s="326"/>
      <c r="E149" s="128"/>
    </row>
    <row r="150" ht="36" customHeight="1" spans="1:5">
      <c r="A150" s="325" t="s">
        <v>3014</v>
      </c>
      <c r="B150" s="324" t="s">
        <v>3015</v>
      </c>
      <c r="C150" s="326"/>
      <c r="D150" s="326"/>
      <c r="E150" s="128"/>
    </row>
    <row r="151" ht="36" customHeight="1" spans="1:5">
      <c r="A151" s="325" t="s">
        <v>3016</v>
      </c>
      <c r="B151" s="324" t="s">
        <v>3017</v>
      </c>
      <c r="C151" s="326"/>
      <c r="D151" s="326"/>
      <c r="E151" s="128"/>
    </row>
    <row r="152" ht="36" customHeight="1" spans="1:5">
      <c r="A152" s="325" t="s">
        <v>3018</v>
      </c>
      <c r="B152" s="324" t="s">
        <v>3019</v>
      </c>
      <c r="C152" s="326"/>
      <c r="D152" s="326"/>
      <c r="E152" s="128"/>
    </row>
    <row r="153" ht="36" customHeight="1" spans="1:5">
      <c r="A153" s="325" t="s">
        <v>3020</v>
      </c>
      <c r="B153" s="324" t="s">
        <v>3021</v>
      </c>
      <c r="C153" s="326"/>
      <c r="D153" s="326"/>
      <c r="E153" s="128"/>
    </row>
    <row r="154" ht="30" customHeight="1" spans="1:5">
      <c r="A154" s="321" t="s">
        <v>3022</v>
      </c>
      <c r="B154" s="322" t="s">
        <v>3023</v>
      </c>
      <c r="C154" s="323">
        <f>SUM(C155:C162)</f>
        <v>165</v>
      </c>
      <c r="D154" s="323">
        <f>SUM(D155:D162)</f>
        <v>100</v>
      </c>
      <c r="E154" s="128">
        <v>-0.394</v>
      </c>
    </row>
    <row r="155" ht="30" customHeight="1" spans="1:5">
      <c r="A155" s="325" t="s">
        <v>3024</v>
      </c>
      <c r="B155" s="324" t="s">
        <v>3025</v>
      </c>
      <c r="C155" s="327"/>
      <c r="D155" s="327"/>
      <c r="E155" s="128"/>
    </row>
    <row r="156" ht="36" customHeight="1" spans="1:5">
      <c r="A156" s="325" t="s">
        <v>3026</v>
      </c>
      <c r="B156" s="324" t="s">
        <v>3027</v>
      </c>
      <c r="C156" s="326"/>
      <c r="D156" s="326"/>
      <c r="E156" s="128"/>
    </row>
    <row r="157" ht="30" customHeight="1" spans="1:5">
      <c r="A157" s="325" t="s">
        <v>3028</v>
      </c>
      <c r="B157" s="324" t="s">
        <v>3029</v>
      </c>
      <c r="C157" s="327"/>
      <c r="D157" s="327"/>
      <c r="E157" s="128"/>
    </row>
    <row r="158" ht="30" customHeight="1" spans="1:5">
      <c r="A158" s="325" t="s">
        <v>3030</v>
      </c>
      <c r="B158" s="324" t="s">
        <v>3031</v>
      </c>
      <c r="C158" s="327"/>
      <c r="D158" s="327"/>
      <c r="E158" s="128"/>
    </row>
    <row r="159" ht="36" customHeight="1" spans="1:5">
      <c r="A159" s="325" t="s">
        <v>3032</v>
      </c>
      <c r="B159" s="324" t="s">
        <v>3033</v>
      </c>
      <c r="C159" s="326"/>
      <c r="D159" s="326"/>
      <c r="E159" s="128"/>
    </row>
    <row r="160" ht="36" customHeight="1" spans="1:5">
      <c r="A160" s="325" t="s">
        <v>3034</v>
      </c>
      <c r="B160" s="324" t="s">
        <v>3035</v>
      </c>
      <c r="C160" s="326">
        <v>165</v>
      </c>
      <c r="D160" s="326">
        <v>100</v>
      </c>
      <c r="E160" s="128">
        <v>-0.394</v>
      </c>
    </row>
    <row r="161" ht="36" customHeight="1" spans="1:5">
      <c r="A161" s="325" t="s">
        <v>3036</v>
      </c>
      <c r="B161" s="324" t="s">
        <v>3037</v>
      </c>
      <c r="C161" s="326"/>
      <c r="D161" s="326"/>
      <c r="E161" s="128"/>
    </row>
    <row r="162" ht="36" customHeight="1" spans="1:5">
      <c r="A162" s="325" t="s">
        <v>3038</v>
      </c>
      <c r="B162" s="324" t="s">
        <v>3039</v>
      </c>
      <c r="C162" s="326"/>
      <c r="D162" s="326"/>
      <c r="E162" s="128"/>
    </row>
    <row r="163" ht="36" customHeight="1" spans="1:5">
      <c r="A163" s="321" t="s">
        <v>3040</v>
      </c>
      <c r="B163" s="322" t="s">
        <v>3041</v>
      </c>
      <c r="C163" s="328">
        <f>SUM(C164:C165)</f>
        <v>0</v>
      </c>
      <c r="D163" s="328">
        <f>SUM(D164:D165)</f>
        <v>0</v>
      </c>
      <c r="E163" s="128"/>
    </row>
    <row r="164" ht="36" customHeight="1" spans="1:5">
      <c r="A164" s="325" t="s">
        <v>3042</v>
      </c>
      <c r="B164" s="324" t="s">
        <v>2964</v>
      </c>
      <c r="C164" s="326"/>
      <c r="D164" s="326"/>
      <c r="E164" s="128"/>
    </row>
    <row r="165" ht="36" customHeight="1" spans="1:5">
      <c r="A165" s="325" t="s">
        <v>3043</v>
      </c>
      <c r="B165" s="324" t="s">
        <v>3044</v>
      </c>
      <c r="C165" s="326"/>
      <c r="D165" s="326"/>
      <c r="E165" s="128"/>
    </row>
    <row r="166" ht="36" customHeight="1" spans="1:5">
      <c r="A166" s="321" t="s">
        <v>3045</v>
      </c>
      <c r="B166" s="322" t="s">
        <v>3046</v>
      </c>
      <c r="C166" s="328">
        <f>SUM(C167:C168)</f>
        <v>0</v>
      </c>
      <c r="D166" s="328">
        <f>SUM(D167:D168)</f>
        <v>0</v>
      </c>
      <c r="E166" s="128"/>
    </row>
    <row r="167" ht="36" customHeight="1" spans="1:5">
      <c r="A167" s="325" t="s">
        <v>3047</v>
      </c>
      <c r="B167" s="324" t="s">
        <v>2964</v>
      </c>
      <c r="C167" s="326"/>
      <c r="D167" s="326"/>
      <c r="E167" s="128"/>
    </row>
    <row r="168" ht="36" customHeight="1" spans="1:5">
      <c r="A168" s="325" t="s">
        <v>3048</v>
      </c>
      <c r="B168" s="324" t="s">
        <v>3049</v>
      </c>
      <c r="C168" s="326"/>
      <c r="D168" s="326"/>
      <c r="E168" s="128"/>
    </row>
    <row r="169" ht="36" customHeight="1" spans="1:5">
      <c r="A169" s="321" t="s">
        <v>3050</v>
      </c>
      <c r="B169" s="322" t="s">
        <v>3051</v>
      </c>
      <c r="C169" s="328"/>
      <c r="D169" s="328"/>
      <c r="E169" s="128"/>
    </row>
    <row r="170" ht="36" customHeight="1" spans="1:5">
      <c r="A170" s="321" t="s">
        <v>3052</v>
      </c>
      <c r="B170" s="322" t="s">
        <v>3053</v>
      </c>
      <c r="C170" s="328">
        <f>SUM(C171:C173)</f>
        <v>0</v>
      </c>
      <c r="D170" s="328">
        <f>SUM(D171:D173)</f>
        <v>0</v>
      </c>
      <c r="E170" s="128"/>
    </row>
    <row r="171" ht="36" customHeight="1" spans="1:5">
      <c r="A171" s="325" t="s">
        <v>3054</v>
      </c>
      <c r="B171" s="324" t="s">
        <v>2983</v>
      </c>
      <c r="C171" s="326"/>
      <c r="D171" s="326"/>
      <c r="E171" s="128"/>
    </row>
    <row r="172" ht="36" customHeight="1" spans="1:5">
      <c r="A172" s="325" t="s">
        <v>3055</v>
      </c>
      <c r="B172" s="324" t="s">
        <v>2987</v>
      </c>
      <c r="C172" s="326"/>
      <c r="D172" s="326"/>
      <c r="E172" s="128"/>
    </row>
    <row r="173" ht="36" customHeight="1" spans="1:5">
      <c r="A173" s="325" t="s">
        <v>3056</v>
      </c>
      <c r="B173" s="324" t="s">
        <v>3057</v>
      </c>
      <c r="C173" s="326"/>
      <c r="D173" s="326"/>
      <c r="E173" s="128"/>
    </row>
    <row r="174" ht="30" customHeight="1" spans="1:5">
      <c r="A174" s="321" t="s">
        <v>94</v>
      </c>
      <c r="B174" s="322" t="s">
        <v>3058</v>
      </c>
      <c r="C174" s="323"/>
      <c r="D174" s="323"/>
      <c r="E174" s="128"/>
    </row>
    <row r="175" ht="30" customHeight="1" spans="1:5">
      <c r="A175" s="321" t="s">
        <v>3059</v>
      </c>
      <c r="B175" s="322" t="s">
        <v>3060</v>
      </c>
      <c r="C175" s="323"/>
      <c r="D175" s="323"/>
      <c r="E175" s="128"/>
    </row>
    <row r="176" ht="30" customHeight="1" spans="1:5">
      <c r="A176" s="325" t="s">
        <v>3061</v>
      </c>
      <c r="B176" s="324" t="s">
        <v>3062</v>
      </c>
      <c r="C176" s="327"/>
      <c r="D176" s="327"/>
      <c r="E176" s="128"/>
    </row>
    <row r="177" ht="36" customHeight="1" spans="1:5">
      <c r="A177" s="325" t="s">
        <v>3063</v>
      </c>
      <c r="B177" s="324" t="s">
        <v>3064</v>
      </c>
      <c r="C177" s="326"/>
      <c r="D177" s="326"/>
      <c r="E177" s="128"/>
    </row>
    <row r="178" ht="30" customHeight="1" spans="1:5">
      <c r="A178" s="321" t="s">
        <v>116</v>
      </c>
      <c r="B178" s="322" t="s">
        <v>3065</v>
      </c>
      <c r="C178" s="323">
        <f>SUM(C179,C183,C192)</f>
        <v>1557</v>
      </c>
      <c r="D178" s="323">
        <f>SUM(D179,D183,D192)</f>
        <v>825</v>
      </c>
      <c r="E178" s="128">
        <v>-0.47</v>
      </c>
    </row>
    <row r="179" ht="30" customHeight="1" spans="1:5">
      <c r="A179" s="321" t="s">
        <v>3066</v>
      </c>
      <c r="B179" s="322" t="s">
        <v>3067</v>
      </c>
      <c r="C179" s="323">
        <f>SUM(C180:C182)</f>
        <v>0</v>
      </c>
      <c r="D179" s="323">
        <f>SUM(D180:D182)</f>
        <v>0</v>
      </c>
      <c r="E179" s="128"/>
    </row>
    <row r="180" ht="30" customHeight="1" spans="1:5">
      <c r="A180" s="325" t="s">
        <v>3068</v>
      </c>
      <c r="B180" s="324" t="s">
        <v>3069</v>
      </c>
      <c r="C180" s="327"/>
      <c r="D180" s="327"/>
      <c r="E180" s="128"/>
    </row>
    <row r="181" ht="30" customHeight="1" spans="1:5">
      <c r="A181" s="325" t="s">
        <v>3070</v>
      </c>
      <c r="B181" s="324" t="s">
        <v>3071</v>
      </c>
      <c r="C181" s="327"/>
      <c r="D181" s="327"/>
      <c r="E181" s="128"/>
    </row>
    <row r="182" ht="36" customHeight="1" spans="1:5">
      <c r="A182" s="325" t="s">
        <v>3072</v>
      </c>
      <c r="B182" s="324" t="s">
        <v>3073</v>
      </c>
      <c r="C182" s="326"/>
      <c r="D182" s="326"/>
      <c r="E182" s="128"/>
    </row>
    <row r="183" ht="30" customHeight="1" spans="1:5">
      <c r="A183" s="321" t="s">
        <v>3074</v>
      </c>
      <c r="B183" s="322" t="s">
        <v>3075</v>
      </c>
      <c r="C183" s="323"/>
      <c r="D183" s="323"/>
      <c r="E183" s="128"/>
    </row>
    <row r="184" ht="36" customHeight="1" spans="1:5">
      <c r="A184" s="325" t="s">
        <v>3076</v>
      </c>
      <c r="B184" s="324" t="s">
        <v>3077</v>
      </c>
      <c r="C184" s="326"/>
      <c r="D184" s="326"/>
      <c r="E184" s="128"/>
    </row>
    <row r="185" ht="36" customHeight="1" spans="1:5">
      <c r="A185" s="325" t="s">
        <v>3078</v>
      </c>
      <c r="B185" s="324" t="s">
        <v>3079</v>
      </c>
      <c r="C185" s="326"/>
      <c r="D185" s="326"/>
      <c r="E185" s="128"/>
    </row>
    <row r="186" ht="30" customHeight="1" spans="1:5">
      <c r="A186" s="325" t="s">
        <v>3080</v>
      </c>
      <c r="B186" s="324" t="s">
        <v>3081</v>
      </c>
      <c r="C186" s="327"/>
      <c r="D186" s="327"/>
      <c r="E186" s="128"/>
    </row>
    <row r="187" ht="30" customHeight="1" spans="1:5">
      <c r="A187" s="325" t="s">
        <v>3082</v>
      </c>
      <c r="B187" s="324" t="s">
        <v>3083</v>
      </c>
      <c r="C187" s="327"/>
      <c r="D187" s="327"/>
      <c r="E187" s="128"/>
    </row>
    <row r="188" ht="36" customHeight="1" spans="1:5">
      <c r="A188" s="325" t="s">
        <v>3084</v>
      </c>
      <c r="B188" s="324" t="s">
        <v>3085</v>
      </c>
      <c r="C188" s="326"/>
      <c r="D188" s="326"/>
      <c r="E188" s="128"/>
    </row>
    <row r="189" ht="36" customHeight="1" spans="1:5">
      <c r="A189" s="325" t="s">
        <v>3086</v>
      </c>
      <c r="B189" s="324" t="s">
        <v>3087</v>
      </c>
      <c r="C189" s="326"/>
      <c r="D189" s="326"/>
      <c r="E189" s="128"/>
    </row>
    <row r="190" ht="30" customHeight="1" spans="1:5">
      <c r="A190" s="325" t="s">
        <v>3088</v>
      </c>
      <c r="B190" s="324" t="s">
        <v>3089</v>
      </c>
      <c r="C190" s="327"/>
      <c r="D190" s="327"/>
      <c r="E190" s="128"/>
    </row>
    <row r="191" ht="36" customHeight="1" spans="1:5">
      <c r="A191" s="325" t="s">
        <v>3090</v>
      </c>
      <c r="B191" s="324" t="s">
        <v>3091</v>
      </c>
      <c r="C191" s="326"/>
      <c r="D191" s="326"/>
      <c r="E191" s="128"/>
    </row>
    <row r="192" ht="30" customHeight="1" spans="1:5">
      <c r="A192" s="321" t="s">
        <v>3092</v>
      </c>
      <c r="B192" s="322" t="s">
        <v>3093</v>
      </c>
      <c r="C192" s="323">
        <f>SUM(C193:C203)</f>
        <v>1557</v>
      </c>
      <c r="D192" s="323">
        <f>SUM(D193:D203)</f>
        <v>825</v>
      </c>
      <c r="E192" s="128">
        <v>-0.47</v>
      </c>
    </row>
    <row r="193" ht="36" customHeight="1" spans="1:5">
      <c r="A193" s="330">
        <v>2296001</v>
      </c>
      <c r="B193" s="324" t="s">
        <v>3094</v>
      </c>
      <c r="C193" s="326"/>
      <c r="D193" s="326"/>
      <c r="E193" s="128"/>
    </row>
    <row r="194" ht="30" customHeight="1" spans="1:5">
      <c r="A194" s="325" t="s">
        <v>3095</v>
      </c>
      <c r="B194" s="324" t="s">
        <v>3096</v>
      </c>
      <c r="C194" s="327">
        <v>865</v>
      </c>
      <c r="D194" s="327">
        <v>505</v>
      </c>
      <c r="E194" s="128">
        <v>-0.416</v>
      </c>
    </row>
    <row r="195" ht="30" customHeight="1" spans="1:5">
      <c r="A195" s="325" t="s">
        <v>3097</v>
      </c>
      <c r="B195" s="324" t="s">
        <v>3098</v>
      </c>
      <c r="C195" s="327">
        <v>324</v>
      </c>
      <c r="D195" s="327">
        <v>120</v>
      </c>
      <c r="E195" s="128">
        <v>-0.63</v>
      </c>
    </row>
    <row r="196" ht="36" customHeight="1" spans="1:5">
      <c r="A196" s="325" t="s">
        <v>3099</v>
      </c>
      <c r="B196" s="324" t="s">
        <v>3100</v>
      </c>
      <c r="C196" s="326">
        <v>26</v>
      </c>
      <c r="D196" s="326"/>
      <c r="E196" s="128">
        <v>-1</v>
      </c>
    </row>
    <row r="197" ht="36" customHeight="1" spans="1:5">
      <c r="A197" s="325" t="s">
        <v>3101</v>
      </c>
      <c r="B197" s="324" t="s">
        <v>3102</v>
      </c>
      <c r="C197" s="326">
        <v>0</v>
      </c>
      <c r="D197" s="326"/>
      <c r="E197" s="128"/>
    </row>
    <row r="198" ht="30" customHeight="1" spans="1:5">
      <c r="A198" s="325" t="s">
        <v>3103</v>
      </c>
      <c r="B198" s="324" t="s">
        <v>3104</v>
      </c>
      <c r="C198" s="327">
        <v>77</v>
      </c>
      <c r="D198" s="327"/>
      <c r="E198" s="128">
        <v>-1</v>
      </c>
    </row>
    <row r="199" ht="36" customHeight="1" spans="1:5">
      <c r="A199" s="325" t="s">
        <v>3105</v>
      </c>
      <c r="B199" s="324" t="s">
        <v>3106</v>
      </c>
      <c r="C199" s="326">
        <v>10</v>
      </c>
      <c r="D199" s="326"/>
      <c r="E199" s="128">
        <v>-1</v>
      </c>
    </row>
    <row r="200" ht="36" customHeight="1" spans="1:5">
      <c r="A200" s="325" t="s">
        <v>3107</v>
      </c>
      <c r="B200" s="324" t="s">
        <v>3108</v>
      </c>
      <c r="C200" s="326">
        <v>0</v>
      </c>
      <c r="D200" s="326">
        <v>0</v>
      </c>
      <c r="E200" s="128"/>
    </row>
    <row r="201" ht="36" customHeight="1" spans="1:5">
      <c r="A201" s="325" t="s">
        <v>3109</v>
      </c>
      <c r="B201" s="324" t="s">
        <v>3110</v>
      </c>
      <c r="C201" s="326">
        <v>0</v>
      </c>
      <c r="D201" s="326">
        <v>0</v>
      </c>
      <c r="E201" s="128"/>
    </row>
    <row r="202" ht="36" customHeight="1" spans="1:5">
      <c r="A202" s="325" t="s">
        <v>3111</v>
      </c>
      <c r="B202" s="324" t="s">
        <v>3112</v>
      </c>
      <c r="C202" s="326">
        <v>20</v>
      </c>
      <c r="D202" s="326"/>
      <c r="E202" s="128">
        <v>-1</v>
      </c>
    </row>
    <row r="203" ht="30" customHeight="1" spans="1:5">
      <c r="A203" s="325" t="s">
        <v>3113</v>
      </c>
      <c r="B203" s="324" t="s">
        <v>3114</v>
      </c>
      <c r="C203" s="327">
        <v>235</v>
      </c>
      <c r="D203" s="327">
        <v>200</v>
      </c>
      <c r="E203" s="128">
        <v>-0.149</v>
      </c>
    </row>
    <row r="204" ht="30" customHeight="1" spans="1:5">
      <c r="A204" s="321" t="s">
        <v>112</v>
      </c>
      <c r="B204" s="322" t="s">
        <v>3115</v>
      </c>
      <c r="C204" s="323">
        <f>SUM(C205:C220)</f>
        <v>11140</v>
      </c>
      <c r="D204" s="323">
        <f>SUM(D205:D220)</f>
        <v>16500</v>
      </c>
      <c r="E204" s="128">
        <v>0.481</v>
      </c>
    </row>
    <row r="205" ht="36" customHeight="1" spans="1:5">
      <c r="A205" s="325" t="s">
        <v>3116</v>
      </c>
      <c r="B205" s="324" t="s">
        <v>3117</v>
      </c>
      <c r="C205" s="326"/>
      <c r="D205" s="326"/>
      <c r="E205" s="128"/>
    </row>
    <row r="206" ht="36" customHeight="1" spans="1:5">
      <c r="A206" s="325" t="s">
        <v>3118</v>
      </c>
      <c r="B206" s="324" t="s">
        <v>3119</v>
      </c>
      <c r="C206" s="326"/>
      <c r="D206" s="326"/>
      <c r="E206" s="128"/>
    </row>
    <row r="207" ht="36" customHeight="1" spans="1:5">
      <c r="A207" s="325" t="s">
        <v>3120</v>
      </c>
      <c r="B207" s="324" t="s">
        <v>3121</v>
      </c>
      <c r="C207" s="326"/>
      <c r="D207" s="326"/>
      <c r="E207" s="128"/>
    </row>
    <row r="208" ht="36" customHeight="1" spans="1:5">
      <c r="A208" s="325" t="s">
        <v>3122</v>
      </c>
      <c r="B208" s="324" t="s">
        <v>3123</v>
      </c>
      <c r="C208" s="326">
        <v>10800</v>
      </c>
      <c r="D208" s="326">
        <v>11000</v>
      </c>
      <c r="E208" s="128">
        <v>0.019</v>
      </c>
    </row>
    <row r="209" ht="36" customHeight="1" spans="1:5">
      <c r="A209" s="325" t="s">
        <v>3124</v>
      </c>
      <c r="B209" s="324" t="s">
        <v>3125</v>
      </c>
      <c r="C209" s="326"/>
      <c r="D209" s="326"/>
      <c r="E209" s="128"/>
    </row>
    <row r="210" ht="36" customHeight="1" spans="1:5">
      <c r="A210" s="325" t="s">
        <v>3126</v>
      </c>
      <c r="B210" s="324" t="s">
        <v>3127</v>
      </c>
      <c r="C210" s="326"/>
      <c r="D210" s="326"/>
      <c r="E210" s="128"/>
    </row>
    <row r="211" ht="36" customHeight="1" spans="1:5">
      <c r="A211" s="325" t="s">
        <v>3128</v>
      </c>
      <c r="B211" s="324" t="s">
        <v>3129</v>
      </c>
      <c r="C211" s="326"/>
      <c r="D211" s="326"/>
      <c r="E211" s="128"/>
    </row>
    <row r="212" ht="36" customHeight="1" spans="1:5">
      <c r="A212" s="325" t="s">
        <v>3130</v>
      </c>
      <c r="B212" s="324" t="s">
        <v>3131</v>
      </c>
      <c r="C212" s="326"/>
      <c r="D212" s="326"/>
      <c r="E212" s="128"/>
    </row>
    <row r="213" ht="36" customHeight="1" spans="1:5">
      <c r="A213" s="325" t="s">
        <v>3132</v>
      </c>
      <c r="B213" s="324" t="s">
        <v>3133</v>
      </c>
      <c r="C213" s="326"/>
      <c r="D213" s="326"/>
      <c r="E213" s="128"/>
    </row>
    <row r="214" ht="36" customHeight="1" spans="1:5">
      <c r="A214" s="325" t="s">
        <v>3134</v>
      </c>
      <c r="B214" s="324" t="s">
        <v>3135</v>
      </c>
      <c r="C214" s="326"/>
      <c r="D214" s="326"/>
      <c r="E214" s="128"/>
    </row>
    <row r="215" ht="36" customHeight="1" spans="1:5">
      <c r="A215" s="325" t="s">
        <v>3136</v>
      </c>
      <c r="B215" s="324" t="s">
        <v>3137</v>
      </c>
      <c r="C215" s="326"/>
      <c r="D215" s="326"/>
      <c r="E215" s="128"/>
    </row>
    <row r="216" ht="36" customHeight="1" spans="1:5">
      <c r="A216" s="325" t="s">
        <v>3138</v>
      </c>
      <c r="B216" s="324" t="s">
        <v>3139</v>
      </c>
      <c r="C216" s="326"/>
      <c r="D216" s="326"/>
      <c r="E216" s="128"/>
    </row>
    <row r="217" ht="36" customHeight="1" spans="1:5">
      <c r="A217" s="325" t="s">
        <v>3140</v>
      </c>
      <c r="B217" s="324" t="s">
        <v>3141</v>
      </c>
      <c r="C217" s="326"/>
      <c r="D217" s="326"/>
      <c r="E217" s="128"/>
    </row>
    <row r="218" ht="36" customHeight="1" spans="1:5">
      <c r="A218" s="325" t="s">
        <v>3142</v>
      </c>
      <c r="B218" s="324" t="s">
        <v>3143</v>
      </c>
      <c r="C218" s="326"/>
      <c r="D218" s="326"/>
      <c r="E218" s="128"/>
    </row>
    <row r="219" ht="30" customHeight="1" spans="1:5">
      <c r="A219" s="325" t="s">
        <v>3144</v>
      </c>
      <c r="B219" s="324" t="s">
        <v>3145</v>
      </c>
      <c r="C219" s="327">
        <v>340</v>
      </c>
      <c r="D219" s="327">
        <v>5500</v>
      </c>
      <c r="E219" s="128">
        <v>15.176</v>
      </c>
    </row>
    <row r="220" ht="30" customHeight="1" spans="1:5">
      <c r="A220" s="325" t="s">
        <v>3146</v>
      </c>
      <c r="B220" s="324" t="s">
        <v>3147</v>
      </c>
      <c r="C220" s="327"/>
      <c r="D220" s="327"/>
      <c r="E220" s="128"/>
    </row>
    <row r="221" ht="30" customHeight="1" spans="1:5">
      <c r="A221" s="321" t="s">
        <v>114</v>
      </c>
      <c r="B221" s="322" t="s">
        <v>3148</v>
      </c>
      <c r="C221" s="323">
        <f>SUM(C222)</f>
        <v>30</v>
      </c>
      <c r="D221" s="323">
        <f>SUM(D222)</f>
        <v>90</v>
      </c>
      <c r="E221" s="128">
        <v>2</v>
      </c>
    </row>
    <row r="222" ht="30" customHeight="1" spans="1:5">
      <c r="A222" s="329">
        <v>23304</v>
      </c>
      <c r="B222" s="322" t="s">
        <v>3149</v>
      </c>
      <c r="C222" s="323">
        <f>SUM(C223:C238)</f>
        <v>30</v>
      </c>
      <c r="D222" s="323">
        <f>SUM(D223:D238)</f>
        <v>90</v>
      </c>
      <c r="E222" s="128">
        <v>2</v>
      </c>
    </row>
    <row r="223" ht="36" customHeight="1" spans="1:5">
      <c r="A223" s="325" t="s">
        <v>3150</v>
      </c>
      <c r="B223" s="324" t="s">
        <v>3151</v>
      </c>
      <c r="C223" s="326"/>
      <c r="D223" s="326"/>
      <c r="E223" s="128"/>
    </row>
    <row r="224" ht="36" customHeight="1" spans="1:5">
      <c r="A224" s="325" t="s">
        <v>3152</v>
      </c>
      <c r="B224" s="324" t="s">
        <v>3153</v>
      </c>
      <c r="C224" s="326"/>
      <c r="D224" s="326"/>
      <c r="E224" s="128"/>
    </row>
    <row r="225" ht="36" customHeight="1" spans="1:5">
      <c r="A225" s="325" t="s">
        <v>3154</v>
      </c>
      <c r="B225" s="324" t="s">
        <v>3155</v>
      </c>
      <c r="C225" s="326"/>
      <c r="D225" s="326"/>
      <c r="E225" s="128"/>
    </row>
    <row r="226" ht="36" customHeight="1" spans="1:5">
      <c r="A226" s="325" t="s">
        <v>3156</v>
      </c>
      <c r="B226" s="324" t="s">
        <v>3157</v>
      </c>
      <c r="C226" s="326">
        <v>30</v>
      </c>
      <c r="D226" s="326">
        <v>60</v>
      </c>
      <c r="E226" s="128">
        <v>1</v>
      </c>
    </row>
    <row r="227" ht="36" customHeight="1" spans="1:5">
      <c r="A227" s="325" t="s">
        <v>3158</v>
      </c>
      <c r="B227" s="324" t="s">
        <v>3159</v>
      </c>
      <c r="C227" s="326"/>
      <c r="D227" s="326"/>
      <c r="E227" s="128"/>
    </row>
    <row r="228" ht="36" customHeight="1" spans="1:5">
      <c r="A228" s="325" t="s">
        <v>3160</v>
      </c>
      <c r="B228" s="324" t="s">
        <v>3161</v>
      </c>
      <c r="C228" s="326"/>
      <c r="D228" s="326"/>
      <c r="E228" s="128"/>
    </row>
    <row r="229" ht="36" customHeight="1" spans="1:5">
      <c r="A229" s="325" t="s">
        <v>3162</v>
      </c>
      <c r="B229" s="324" t="s">
        <v>3163</v>
      </c>
      <c r="C229" s="326"/>
      <c r="D229" s="326"/>
      <c r="E229" s="128"/>
    </row>
    <row r="230" ht="36" customHeight="1" spans="1:5">
      <c r="A230" s="325" t="s">
        <v>3164</v>
      </c>
      <c r="B230" s="324" t="s">
        <v>3165</v>
      </c>
      <c r="C230" s="326"/>
      <c r="D230" s="326"/>
      <c r="E230" s="128"/>
    </row>
    <row r="231" ht="36" customHeight="1" spans="1:5">
      <c r="A231" s="325" t="s">
        <v>3166</v>
      </c>
      <c r="B231" s="324" t="s">
        <v>3167</v>
      </c>
      <c r="C231" s="326"/>
      <c r="D231" s="326"/>
      <c r="E231" s="128"/>
    </row>
    <row r="232" ht="36" customHeight="1" spans="1:5">
      <c r="A232" s="325" t="s">
        <v>3168</v>
      </c>
      <c r="B232" s="324" t="s">
        <v>3169</v>
      </c>
      <c r="C232" s="326"/>
      <c r="D232" s="326"/>
      <c r="E232" s="128"/>
    </row>
    <row r="233" ht="36" customHeight="1" spans="1:5">
      <c r="A233" s="325" t="s">
        <v>3170</v>
      </c>
      <c r="B233" s="324" t="s">
        <v>3171</v>
      </c>
      <c r="C233" s="326"/>
      <c r="D233" s="326"/>
      <c r="E233" s="128"/>
    </row>
    <row r="234" ht="36" customHeight="1" spans="1:5">
      <c r="A234" s="325" t="s">
        <v>3172</v>
      </c>
      <c r="B234" s="324" t="s">
        <v>3173</v>
      </c>
      <c r="C234" s="326"/>
      <c r="D234" s="326"/>
      <c r="E234" s="128"/>
    </row>
    <row r="235" ht="36" customHeight="1" spans="1:5">
      <c r="A235" s="325" t="s">
        <v>3174</v>
      </c>
      <c r="B235" s="324" t="s">
        <v>3175</v>
      </c>
      <c r="C235" s="326"/>
      <c r="D235" s="326"/>
      <c r="E235" s="128"/>
    </row>
    <row r="236" ht="36" customHeight="1" spans="1:5">
      <c r="A236" s="325" t="s">
        <v>3176</v>
      </c>
      <c r="B236" s="324" t="s">
        <v>3177</v>
      </c>
      <c r="C236" s="326"/>
      <c r="D236" s="326"/>
      <c r="E236" s="128"/>
    </row>
    <row r="237" ht="30" customHeight="1" spans="1:5">
      <c r="A237" s="325" t="s">
        <v>3178</v>
      </c>
      <c r="B237" s="324" t="s">
        <v>3179</v>
      </c>
      <c r="C237" s="327"/>
      <c r="D237" s="327">
        <v>30</v>
      </c>
      <c r="E237" s="128"/>
    </row>
    <row r="238" ht="30" customHeight="1" spans="1:5">
      <c r="A238" s="325" t="s">
        <v>3180</v>
      </c>
      <c r="B238" s="324" t="s">
        <v>3181</v>
      </c>
      <c r="C238" s="327"/>
      <c r="D238" s="327"/>
      <c r="E238" s="128"/>
    </row>
    <row r="239" ht="30" customHeight="1" spans="1:5">
      <c r="A239" s="329" t="s">
        <v>3182</v>
      </c>
      <c r="B239" s="322" t="s">
        <v>3183</v>
      </c>
      <c r="C239" s="323">
        <f>SUM(C240,C253)</f>
        <v>3921</v>
      </c>
      <c r="D239" s="323">
        <f>SUM(D240,D253)</f>
        <v>0</v>
      </c>
      <c r="E239" s="128">
        <v>-1</v>
      </c>
    </row>
    <row r="240" ht="36" customHeight="1" spans="1:5">
      <c r="A240" s="329" t="s">
        <v>3184</v>
      </c>
      <c r="B240" s="322" t="s">
        <v>3185</v>
      </c>
      <c r="C240" s="328">
        <f>SUM(C241:C252)</f>
        <v>3921</v>
      </c>
      <c r="D240" s="328">
        <f>SUM(D241:D252)</f>
        <v>0</v>
      </c>
      <c r="E240" s="128">
        <v>-1</v>
      </c>
    </row>
    <row r="241" ht="36" customHeight="1" spans="1:5">
      <c r="A241" s="330" t="s">
        <v>3186</v>
      </c>
      <c r="B241" s="324" t="s">
        <v>3187</v>
      </c>
      <c r="C241" s="326"/>
      <c r="D241" s="326"/>
      <c r="E241" s="128"/>
    </row>
    <row r="242" ht="36" customHeight="1" spans="1:5">
      <c r="A242" s="330" t="s">
        <v>3188</v>
      </c>
      <c r="B242" s="324" t="s">
        <v>3189</v>
      </c>
      <c r="C242" s="326"/>
      <c r="D242" s="326"/>
      <c r="E242" s="128"/>
    </row>
    <row r="243" ht="36" customHeight="1" spans="1:5">
      <c r="A243" s="330" t="s">
        <v>3190</v>
      </c>
      <c r="B243" s="324" t="s">
        <v>3191</v>
      </c>
      <c r="C243" s="326"/>
      <c r="D243" s="326"/>
      <c r="E243" s="128"/>
    </row>
    <row r="244" ht="36" customHeight="1" spans="1:5">
      <c r="A244" s="330" t="s">
        <v>3192</v>
      </c>
      <c r="B244" s="324" t="s">
        <v>3193</v>
      </c>
      <c r="C244" s="326"/>
      <c r="D244" s="326"/>
      <c r="E244" s="128"/>
    </row>
    <row r="245" ht="36" customHeight="1" spans="1:5">
      <c r="A245" s="330" t="s">
        <v>3194</v>
      </c>
      <c r="B245" s="324" t="s">
        <v>3195</v>
      </c>
      <c r="C245" s="326"/>
      <c r="D245" s="326"/>
      <c r="E245" s="128"/>
    </row>
    <row r="246" ht="36" customHeight="1" spans="1:5">
      <c r="A246" s="330" t="s">
        <v>3196</v>
      </c>
      <c r="B246" s="324" t="s">
        <v>3197</v>
      </c>
      <c r="C246" s="326"/>
      <c r="D246" s="326"/>
      <c r="E246" s="128"/>
    </row>
    <row r="247" ht="36" customHeight="1" spans="1:5">
      <c r="A247" s="330" t="s">
        <v>3198</v>
      </c>
      <c r="B247" s="324" t="s">
        <v>3199</v>
      </c>
      <c r="C247" s="326"/>
      <c r="D247" s="326"/>
      <c r="E247" s="128"/>
    </row>
    <row r="248" ht="36" customHeight="1" spans="1:5">
      <c r="A248" s="330" t="s">
        <v>3200</v>
      </c>
      <c r="B248" s="324" t="s">
        <v>3201</v>
      </c>
      <c r="C248" s="326"/>
      <c r="D248" s="326"/>
      <c r="E248" s="128"/>
    </row>
    <row r="249" ht="36" customHeight="1" spans="1:5">
      <c r="A249" s="330" t="s">
        <v>3202</v>
      </c>
      <c r="B249" s="324" t="s">
        <v>3203</v>
      </c>
      <c r="C249" s="326">
        <v>3921</v>
      </c>
      <c r="D249" s="326"/>
      <c r="E249" s="128">
        <v>-1</v>
      </c>
    </row>
    <row r="250" ht="36" customHeight="1" spans="1:5">
      <c r="A250" s="330" t="s">
        <v>3204</v>
      </c>
      <c r="B250" s="324" t="s">
        <v>3205</v>
      </c>
      <c r="C250" s="326"/>
      <c r="D250" s="326"/>
      <c r="E250" s="128"/>
    </row>
    <row r="251" ht="36" customHeight="1" spans="1:5">
      <c r="A251" s="330" t="s">
        <v>3206</v>
      </c>
      <c r="B251" s="324" t="s">
        <v>3207</v>
      </c>
      <c r="C251" s="326"/>
      <c r="D251" s="326"/>
      <c r="E251" s="128"/>
    </row>
    <row r="252" ht="36" customHeight="1" spans="1:5">
      <c r="A252" s="330" t="s">
        <v>3208</v>
      </c>
      <c r="B252" s="324" t="s">
        <v>3209</v>
      </c>
      <c r="C252" s="326"/>
      <c r="D252" s="326"/>
      <c r="E252" s="128"/>
    </row>
    <row r="253" ht="36" customHeight="1" spans="1:5">
      <c r="A253" s="329" t="s">
        <v>3210</v>
      </c>
      <c r="B253" s="322" t="s">
        <v>3211</v>
      </c>
      <c r="C253" s="328">
        <f>SUM(C254:C259)</f>
        <v>0</v>
      </c>
      <c r="D253" s="328">
        <f>SUM(D254:D259)</f>
        <v>0</v>
      </c>
      <c r="E253" s="128"/>
    </row>
    <row r="254" ht="36" customHeight="1" spans="1:5">
      <c r="A254" s="330" t="s">
        <v>3212</v>
      </c>
      <c r="B254" s="324" t="s">
        <v>3213</v>
      </c>
      <c r="C254" s="326"/>
      <c r="D254" s="326"/>
      <c r="E254" s="128"/>
    </row>
    <row r="255" ht="36" customHeight="1" spans="1:5">
      <c r="A255" s="330" t="s">
        <v>3214</v>
      </c>
      <c r="B255" s="324" t="s">
        <v>3215</v>
      </c>
      <c r="C255" s="326"/>
      <c r="D255" s="326"/>
      <c r="E255" s="128"/>
    </row>
    <row r="256" ht="36" customHeight="1" spans="1:5">
      <c r="A256" s="330" t="s">
        <v>3216</v>
      </c>
      <c r="B256" s="324" t="s">
        <v>3217</v>
      </c>
      <c r="C256" s="326"/>
      <c r="D256" s="326"/>
      <c r="E256" s="128"/>
    </row>
    <row r="257" ht="36" customHeight="1" spans="1:5">
      <c r="A257" s="330" t="s">
        <v>3218</v>
      </c>
      <c r="B257" s="324" t="s">
        <v>3219</v>
      </c>
      <c r="C257" s="326"/>
      <c r="D257" s="326"/>
      <c r="E257" s="128"/>
    </row>
    <row r="258" ht="36" customHeight="1" spans="1:5">
      <c r="A258" s="330" t="s">
        <v>3220</v>
      </c>
      <c r="B258" s="324" t="s">
        <v>3221</v>
      </c>
      <c r="C258" s="326"/>
      <c r="D258" s="326"/>
      <c r="E258" s="128"/>
    </row>
    <row r="259" ht="36" customHeight="1" spans="1:5">
      <c r="A259" s="330" t="s">
        <v>3222</v>
      </c>
      <c r="B259" s="324" t="s">
        <v>3223</v>
      </c>
      <c r="C259" s="326"/>
      <c r="D259" s="326"/>
      <c r="E259" s="128"/>
    </row>
    <row r="260" ht="30" customHeight="1" spans="1:5">
      <c r="A260" s="325"/>
      <c r="B260" s="324"/>
      <c r="C260" s="327"/>
      <c r="D260" s="327"/>
      <c r="E260" s="128"/>
    </row>
    <row r="261" ht="30" customHeight="1" spans="1:5">
      <c r="A261" s="331"/>
      <c r="B261" s="332" t="s">
        <v>3242</v>
      </c>
      <c r="C261" s="328">
        <f>C4+C20+C32+C43+C98+C122+C174+C178+C204+C221+C239</f>
        <v>31242</v>
      </c>
      <c r="D261" s="328">
        <f>D4+D20+D32+D43+D98+D122+D174+D178+D204+D221+D239</f>
        <v>35366</v>
      </c>
      <c r="E261" s="128">
        <v>0.132</v>
      </c>
    </row>
    <row r="262" ht="30" customHeight="1" spans="1:5">
      <c r="A262" s="333" t="s">
        <v>3225</v>
      </c>
      <c r="B262" s="334" t="s">
        <v>119</v>
      </c>
      <c r="C262" s="335">
        <f>C263+C265+C266+C267</f>
        <v>63270</v>
      </c>
      <c r="D262" s="335">
        <f>D263+D265+D266+D267</f>
        <v>84843</v>
      </c>
      <c r="E262" s="128">
        <v>0.341</v>
      </c>
    </row>
    <row r="263" ht="30" customHeight="1" spans="1:5">
      <c r="A263" s="333" t="s">
        <v>3226</v>
      </c>
      <c r="B263" s="336" t="s">
        <v>3227</v>
      </c>
      <c r="C263" s="335">
        <v>0</v>
      </c>
      <c r="D263" s="335">
        <v>0</v>
      </c>
      <c r="E263" s="128"/>
    </row>
    <row r="264" ht="30" customHeight="1" spans="1:5">
      <c r="A264" s="337" t="s">
        <v>3230</v>
      </c>
      <c r="B264" s="338" t="s">
        <v>3231</v>
      </c>
      <c r="C264" s="339"/>
      <c r="D264" s="339"/>
      <c r="E264" s="128"/>
    </row>
    <row r="265" ht="30" customHeight="1" spans="1:5">
      <c r="A265" s="340" t="s">
        <v>3232</v>
      </c>
      <c r="B265" s="341" t="s">
        <v>3233</v>
      </c>
      <c r="C265" s="342">
        <v>37670</v>
      </c>
      <c r="D265" s="342">
        <v>59403</v>
      </c>
      <c r="E265" s="128">
        <v>0.577</v>
      </c>
    </row>
    <row r="266" ht="30" customHeight="1" spans="1:5">
      <c r="A266" s="340" t="s">
        <v>3234</v>
      </c>
      <c r="B266" s="341" t="s">
        <v>3235</v>
      </c>
      <c r="C266" s="342"/>
      <c r="D266" s="342"/>
      <c r="E266" s="128"/>
    </row>
    <row r="267" s="312" customFormat="1" ht="30" customHeight="1" spans="1:5">
      <c r="A267" s="343" t="s">
        <v>3236</v>
      </c>
      <c r="B267" s="344" t="s">
        <v>3237</v>
      </c>
      <c r="C267" s="342">
        <v>25600</v>
      </c>
      <c r="D267" s="342">
        <v>25440</v>
      </c>
      <c r="E267" s="128">
        <v>-0.006</v>
      </c>
    </row>
    <row r="268" ht="36" customHeight="1" spans="1:5">
      <c r="A268" s="345" t="s">
        <v>3238</v>
      </c>
      <c r="B268" s="346" t="s">
        <v>3239</v>
      </c>
      <c r="C268" s="335">
        <v>11500</v>
      </c>
      <c r="D268" s="335">
        <v>18000</v>
      </c>
      <c r="E268" s="128">
        <v>0.565</v>
      </c>
    </row>
    <row r="269" ht="30" customHeight="1" spans="1:5">
      <c r="A269" s="347"/>
      <c r="B269" s="348" t="s">
        <v>126</v>
      </c>
      <c r="C269" s="335">
        <f>SUM(C261:C262,C268)</f>
        <v>106012</v>
      </c>
      <c r="D269" s="335">
        <f>SUM(D261:D262,D268)</f>
        <v>138209</v>
      </c>
      <c r="E269" s="128">
        <v>0.304</v>
      </c>
    </row>
    <row r="270" spans="3:4">
      <c r="C270" s="349"/>
      <c r="D270" s="349"/>
    </row>
    <row r="271" spans="3:4">
      <c r="C271" s="349"/>
      <c r="D271" s="349"/>
    </row>
    <row r="272" spans="3:4">
      <c r="C272" s="349"/>
      <c r="D272" s="349"/>
    </row>
  </sheetData>
  <mergeCells count="1">
    <mergeCell ref="A1:E1"/>
  </mergeCells>
  <conditionalFormatting sqref="B267">
    <cfRule type="expression" dxfId="1" priority="15" stopIfTrue="1">
      <formula>"len($A:$A)=3"</formula>
    </cfRule>
  </conditionalFormatting>
  <conditionalFormatting sqref="C267">
    <cfRule type="expression" dxfId="1" priority="16" stopIfTrue="1">
      <formula>"len($A:$A)=3"</formula>
    </cfRule>
  </conditionalFormatting>
  <conditionalFormatting sqref="B268">
    <cfRule type="expression" dxfId="1" priority="14" stopIfTrue="1">
      <formula>"len($A:$A)=3"</formula>
    </cfRule>
  </conditionalFormatting>
  <conditionalFormatting sqref="C268">
    <cfRule type="expression" dxfId="1" priority="24" stopIfTrue="1">
      <formula>"len($A:$A)=3"</formula>
    </cfRule>
  </conditionalFormatting>
  <conditionalFormatting sqref="D268">
    <cfRule type="expression" dxfId="1" priority="13" stopIfTrue="1">
      <formula>"len($A:$A)=3"</formula>
    </cfRule>
  </conditionalFormatting>
  <conditionalFormatting sqref="E4:E269">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15"/>
  <sheetViews>
    <sheetView showGridLines="0" showZeros="0" topLeftCell="A10" workbookViewId="0">
      <selection activeCell="D7" sqref="D7"/>
    </sheetView>
  </sheetViews>
  <sheetFormatPr defaultColWidth="9" defaultRowHeight="13.5" outlineLevelCol="3"/>
  <cols>
    <col min="1" max="1" width="52.125" style="297" customWidth="1"/>
    <col min="2" max="4" width="20.625" customWidth="1"/>
    <col min="5" max="5" width="34.25" customWidth="1"/>
  </cols>
  <sheetData>
    <row r="1" s="296" customFormat="1" ht="45" customHeight="1" spans="1:4">
      <c r="A1" s="298" t="s">
        <v>3243</v>
      </c>
      <c r="B1" s="298"/>
      <c r="C1" s="298"/>
      <c r="D1" s="298"/>
    </row>
    <row r="2" ht="20.1" customHeight="1" spans="1:4">
      <c r="A2" s="299"/>
      <c r="B2" s="300"/>
      <c r="C2" s="301"/>
      <c r="D2" s="301" t="s">
        <v>1</v>
      </c>
    </row>
    <row r="3" ht="45" customHeight="1" spans="1:4">
      <c r="A3" s="207" t="s">
        <v>2449</v>
      </c>
      <c r="B3" s="302" t="s">
        <v>128</v>
      </c>
      <c r="C3" s="302" t="s">
        <v>5</v>
      </c>
      <c r="D3" s="302" t="s">
        <v>129</v>
      </c>
    </row>
    <row r="4" ht="36" customHeight="1" spans="1:4">
      <c r="A4" s="303" t="s">
        <v>2773</v>
      </c>
      <c r="B4" s="304">
        <v>2</v>
      </c>
      <c r="C4" s="304"/>
      <c r="D4" s="128">
        <f t="shared" ref="D4:D5" si="0">(C4-B4)/B4</f>
        <v>-1</v>
      </c>
    </row>
    <row r="5" ht="36" customHeight="1" spans="1:4">
      <c r="A5" s="303" t="s">
        <v>2804</v>
      </c>
      <c r="B5" s="304">
        <v>6</v>
      </c>
      <c r="C5" s="304">
        <v>14</v>
      </c>
      <c r="D5" s="128">
        <f t="shared" si="0"/>
        <v>1.333</v>
      </c>
    </row>
    <row r="6" ht="36" customHeight="1" spans="1:4">
      <c r="A6" s="303" t="s">
        <v>2824</v>
      </c>
      <c r="B6" s="304"/>
      <c r="C6" s="304"/>
      <c r="D6" s="305"/>
    </row>
    <row r="7" ht="36" customHeight="1" spans="1:4">
      <c r="A7" s="306" t="s">
        <v>2836</v>
      </c>
      <c r="B7" s="304">
        <v>3609</v>
      </c>
      <c r="C7" s="304">
        <v>1532</v>
      </c>
      <c r="D7" s="128">
        <f t="shared" ref="D7:D9" si="1">(C7-B7)/B7</f>
        <v>-0.576</v>
      </c>
    </row>
    <row r="8" ht="36" customHeight="1" spans="1:4">
      <c r="A8" s="303" t="s">
        <v>2927</v>
      </c>
      <c r="B8" s="304">
        <v>62</v>
      </c>
      <c r="C8" s="304">
        <v>300</v>
      </c>
      <c r="D8" s="128">
        <f t="shared" si="1"/>
        <v>3.839</v>
      </c>
    </row>
    <row r="9" ht="36" customHeight="1" spans="1:4">
      <c r="A9" s="303" t="s">
        <v>2960</v>
      </c>
      <c r="B9" s="304">
        <v>165</v>
      </c>
      <c r="C9" s="304">
        <v>100</v>
      </c>
      <c r="D9" s="128">
        <f t="shared" si="1"/>
        <v>-0.394</v>
      </c>
    </row>
    <row r="10" ht="36" customHeight="1" spans="1:4">
      <c r="A10" s="306" t="s">
        <v>3058</v>
      </c>
      <c r="B10" s="304"/>
      <c r="C10" s="304"/>
      <c r="D10" s="305"/>
    </row>
    <row r="11" ht="36" customHeight="1" spans="1:4">
      <c r="A11" s="303" t="s">
        <v>3065</v>
      </c>
      <c r="B11" s="304">
        <v>1462</v>
      </c>
      <c r="C11" s="304">
        <v>695</v>
      </c>
      <c r="D11" s="128">
        <f t="shared" ref="D11" si="2">(C11-B11)/B11</f>
        <v>-0.525</v>
      </c>
    </row>
    <row r="12" ht="36" customHeight="1" spans="1:4">
      <c r="A12" s="306" t="s">
        <v>3115</v>
      </c>
      <c r="B12" s="304"/>
      <c r="C12" s="304"/>
      <c r="D12" s="305"/>
    </row>
    <row r="13" ht="36" customHeight="1" spans="1:4">
      <c r="A13" s="306" t="s">
        <v>3148</v>
      </c>
      <c r="B13" s="304"/>
      <c r="C13" s="304"/>
      <c r="D13" s="305"/>
    </row>
    <row r="14" ht="36" customHeight="1" spans="1:4">
      <c r="A14" s="306" t="s">
        <v>3183</v>
      </c>
      <c r="B14" s="304"/>
      <c r="C14" s="304"/>
      <c r="D14" s="128"/>
    </row>
    <row r="15" ht="36" customHeight="1" spans="1:4">
      <c r="A15" s="307" t="s">
        <v>3244</v>
      </c>
      <c r="B15" s="308">
        <f>SUM(B4:B14)</f>
        <v>5306</v>
      </c>
      <c r="C15" s="308">
        <f>SUM(C4:C14)</f>
        <v>2641</v>
      </c>
      <c r="D15" s="128">
        <f t="shared" ref="D15" si="3">(C15-B15)/B15</f>
        <v>-0.502</v>
      </c>
    </row>
  </sheetData>
  <mergeCells count="1">
    <mergeCell ref="A1:D1"/>
  </mergeCells>
  <conditionalFormatting sqref="D9">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D11">
    <cfRule type="expression" dxfId="1" priority="5" stopIfTrue="1">
      <formula>"len($A:$A)=3"</formula>
    </cfRule>
    <cfRule type="expression" dxfId="1" priority="6" stopIfTrue="1">
      <formula>"len($A:$A)=3"</formula>
    </cfRule>
    <cfRule type="expression" dxfId="1" priority="7" stopIfTrue="1">
      <formula>"len($A:$A)=3"</formula>
    </cfRule>
    <cfRule type="expression" dxfId="1" priority="8" stopIfTrue="1">
      <formula>"len($A:$A)=3"</formula>
    </cfRule>
  </conditionalFormatting>
  <conditionalFormatting sqref="D4:D5">
    <cfRule type="expression" dxfId="1" priority="21" stopIfTrue="1">
      <formula>"len($A:$A)=3"</formula>
    </cfRule>
    <cfRule type="expression" dxfId="1" priority="22" stopIfTrue="1">
      <formula>"len($A:$A)=3"</formula>
    </cfRule>
    <cfRule type="expression" dxfId="1" priority="23" stopIfTrue="1">
      <formula>"len($A:$A)=3"</formula>
    </cfRule>
    <cfRule type="expression" dxfId="1" priority="24" stopIfTrue="1">
      <formula>"len($A:$A)=3"</formula>
    </cfRule>
  </conditionalFormatting>
  <conditionalFormatting sqref="D7:D8">
    <cfRule type="expression" dxfId="1" priority="17" stopIfTrue="1">
      <formula>"len($A:$A)=3"</formula>
    </cfRule>
    <cfRule type="expression" dxfId="1" priority="18" stopIfTrue="1">
      <formula>"len($A:$A)=3"</formula>
    </cfRule>
    <cfRule type="expression" dxfId="1" priority="19" stopIfTrue="1">
      <formula>"len($A:$A)=3"</formula>
    </cfRule>
    <cfRule type="expression" dxfId="1" priority="20" stopIfTrue="1">
      <formula>"len($A:$A)=3"</formula>
    </cfRule>
  </conditionalFormatting>
  <conditionalFormatting sqref="D14:D15">
    <cfRule type="expression" dxfId="1" priority="9" stopIfTrue="1">
      <formula>"len($A:$A)=3"</formula>
    </cfRule>
    <cfRule type="expression" dxfId="1" priority="10" stopIfTrue="1">
      <formula>"len($A:$A)=3"</formula>
    </cfRule>
    <cfRule type="expression" dxfId="1" priority="11" stopIfTrue="1">
      <formula>"len($A:$A)=3"</formula>
    </cfRule>
    <cfRule type="expression" dxfId="1" priority="1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54"/>
  <sheetViews>
    <sheetView showGridLines="0" showZeros="0" workbookViewId="0">
      <pane xSplit="1" ySplit="4" topLeftCell="B35" activePane="bottomRight" state="frozen"/>
      <selection/>
      <selection pane="topRight"/>
      <selection pane="bottomLeft"/>
      <selection pane="bottomRight" activeCell="B4" sqref="B4:D41"/>
    </sheetView>
  </sheetViews>
  <sheetFormatPr defaultColWidth="9" defaultRowHeight="14.25" outlineLevelCol="3"/>
  <cols>
    <col min="1" max="1" width="50.75" style="194" customWidth="1"/>
    <col min="2" max="4" width="20.625" style="194" customWidth="1"/>
    <col min="5" max="5" width="13.75" style="194"/>
    <col min="6" max="16384" width="9" style="194"/>
  </cols>
  <sheetData>
    <row r="1" ht="45" customHeight="1" spans="1:4">
      <c r="A1" s="280" t="s">
        <v>3245</v>
      </c>
      <c r="B1" s="280"/>
      <c r="C1" s="280"/>
      <c r="D1" s="280"/>
    </row>
    <row r="2" ht="20.1" customHeight="1" spans="1:4">
      <c r="A2" s="281"/>
      <c r="B2" s="282"/>
      <c r="C2" s="283"/>
      <c r="D2" s="284" t="s">
        <v>3246</v>
      </c>
    </row>
    <row r="3" ht="45" customHeight="1" spans="1:4">
      <c r="A3" s="235" t="s">
        <v>3247</v>
      </c>
      <c r="B3" s="125" t="s">
        <v>4</v>
      </c>
      <c r="C3" s="125" t="s">
        <v>5</v>
      </c>
      <c r="D3" s="125" t="s">
        <v>6</v>
      </c>
    </row>
    <row r="4" ht="36" customHeight="1" spans="1:4">
      <c r="A4" s="202" t="s">
        <v>3248</v>
      </c>
      <c r="B4" s="285"/>
      <c r="C4" s="285">
        <v>214</v>
      </c>
      <c r="D4" s="238"/>
    </row>
    <row r="5" ht="36" customHeight="1" spans="1:4">
      <c r="A5" s="272" t="s">
        <v>3249</v>
      </c>
      <c r="B5" s="286"/>
      <c r="C5" s="287"/>
      <c r="D5" s="288"/>
    </row>
    <row r="6" ht="36" customHeight="1" spans="1:4">
      <c r="A6" s="272" t="s">
        <v>3250</v>
      </c>
      <c r="B6" s="286"/>
      <c r="C6" s="286"/>
      <c r="D6" s="288"/>
    </row>
    <row r="7" ht="36" customHeight="1" spans="1:4">
      <c r="A7" s="272" t="s">
        <v>3251</v>
      </c>
      <c r="B7" s="289"/>
      <c r="C7" s="287"/>
      <c r="D7" s="288"/>
    </row>
    <row r="8" ht="36" customHeight="1" spans="1:4">
      <c r="A8" s="272" t="s">
        <v>3252</v>
      </c>
      <c r="B8" s="286"/>
      <c r="C8" s="287"/>
      <c r="D8" s="288"/>
    </row>
    <row r="9" ht="36" customHeight="1" spans="1:4">
      <c r="A9" s="272" t="s">
        <v>3253</v>
      </c>
      <c r="B9" s="289"/>
      <c r="C9" s="287"/>
      <c r="D9" s="288"/>
    </row>
    <row r="10" ht="36" customHeight="1" spans="1:4">
      <c r="A10" s="272" t="s">
        <v>3254</v>
      </c>
      <c r="B10" s="286"/>
      <c r="C10" s="287"/>
      <c r="D10" s="288"/>
    </row>
    <row r="11" ht="36" customHeight="1" spans="1:4">
      <c r="A11" s="272" t="s">
        <v>3255</v>
      </c>
      <c r="B11" s="286"/>
      <c r="C11" s="287"/>
      <c r="D11" s="288"/>
    </row>
    <row r="12" ht="36" customHeight="1" spans="1:4">
      <c r="A12" s="272" t="s">
        <v>3256</v>
      </c>
      <c r="B12" s="286"/>
      <c r="C12" s="287"/>
      <c r="D12" s="288"/>
    </row>
    <row r="13" ht="36" customHeight="1" spans="1:4">
      <c r="A13" s="272" t="s">
        <v>3257</v>
      </c>
      <c r="B13" s="290"/>
      <c r="C13" s="286"/>
      <c r="D13" s="288"/>
    </row>
    <row r="14" ht="36" customHeight="1" spans="1:4">
      <c r="A14" s="272" t="s">
        <v>3258</v>
      </c>
      <c r="B14" s="290"/>
      <c r="C14" s="287"/>
      <c r="D14" s="288"/>
    </row>
    <row r="15" ht="36" customHeight="1" spans="1:4">
      <c r="A15" s="272" t="s">
        <v>3259</v>
      </c>
      <c r="B15" s="290"/>
      <c r="C15" s="291"/>
      <c r="D15" s="288"/>
    </row>
    <row r="16" ht="36" customHeight="1" spans="1:4">
      <c r="A16" s="272" t="s">
        <v>3260</v>
      </c>
      <c r="B16" s="290"/>
      <c r="C16" s="291"/>
      <c r="D16" s="288"/>
    </row>
    <row r="17" ht="36" customHeight="1" spans="1:4">
      <c r="A17" s="272" t="s">
        <v>3261</v>
      </c>
      <c r="B17" s="286"/>
      <c r="C17" s="287"/>
      <c r="D17" s="288"/>
    </row>
    <row r="18" ht="36" customHeight="1" spans="1:4">
      <c r="A18" s="272" t="s">
        <v>3262</v>
      </c>
      <c r="B18" s="290"/>
      <c r="C18" s="291"/>
      <c r="D18" s="288"/>
    </row>
    <row r="19" ht="36" customHeight="1" spans="1:4">
      <c r="A19" s="272" t="s">
        <v>3263</v>
      </c>
      <c r="B19" s="290"/>
      <c r="C19" s="291"/>
      <c r="D19" s="288"/>
    </row>
    <row r="20" ht="36" customHeight="1" spans="1:4">
      <c r="A20" s="272" t="s">
        <v>3264</v>
      </c>
      <c r="B20" s="286"/>
      <c r="C20" s="291"/>
      <c r="D20" s="288" t="str">
        <f>IF(B20&gt;0,C20/B20-1,IF(B20&lt;0,-(C20/B20-1),""))</f>
        <v/>
      </c>
    </row>
    <row r="21" ht="36" customHeight="1" spans="1:4">
      <c r="A21" s="272" t="s">
        <v>3265</v>
      </c>
      <c r="B21" s="290"/>
      <c r="C21" s="287"/>
      <c r="D21" s="288"/>
    </row>
    <row r="22" ht="36" customHeight="1" spans="1:4">
      <c r="A22" s="272" t="s">
        <v>3266</v>
      </c>
      <c r="B22" s="290"/>
      <c r="C22" s="287">
        <v>214</v>
      </c>
      <c r="D22" s="288"/>
    </row>
    <row r="23" ht="36" customHeight="1" spans="1:4">
      <c r="A23" s="202" t="s">
        <v>3267</v>
      </c>
      <c r="B23" s="285"/>
      <c r="C23" s="285"/>
      <c r="D23" s="238"/>
    </row>
    <row r="24" ht="36" customHeight="1" spans="1:4">
      <c r="A24" s="221" t="s">
        <v>3268</v>
      </c>
      <c r="B24" s="290"/>
      <c r="C24" s="287"/>
      <c r="D24" s="288"/>
    </row>
    <row r="25" ht="36" customHeight="1" spans="1:4">
      <c r="A25" s="221" t="s">
        <v>3269</v>
      </c>
      <c r="B25" s="290"/>
      <c r="C25" s="287"/>
      <c r="D25" s="288"/>
    </row>
    <row r="26" ht="36" customHeight="1" spans="1:4">
      <c r="A26" s="221" t="s">
        <v>3270</v>
      </c>
      <c r="B26" s="290"/>
      <c r="C26" s="287"/>
      <c r="D26" s="288"/>
    </row>
    <row r="27" ht="36" customHeight="1" spans="1:4">
      <c r="A27" s="221" t="s">
        <v>3271</v>
      </c>
      <c r="B27" s="290"/>
      <c r="C27" s="287"/>
      <c r="D27" s="288"/>
    </row>
    <row r="28" ht="36" customHeight="1" spans="1:4">
      <c r="A28" s="202" t="s">
        <v>3272</v>
      </c>
      <c r="B28" s="285"/>
      <c r="C28" s="285"/>
      <c r="D28" s="238"/>
    </row>
    <row r="29" ht="36" customHeight="1" spans="1:4">
      <c r="A29" s="221" t="s">
        <v>3273</v>
      </c>
      <c r="B29" s="290"/>
      <c r="C29" s="287"/>
      <c r="D29" s="288"/>
    </row>
    <row r="30" ht="36" customHeight="1" spans="1:4">
      <c r="A30" s="221" t="s">
        <v>3274</v>
      </c>
      <c r="B30" s="286"/>
      <c r="C30" s="287"/>
      <c r="D30" s="288"/>
    </row>
    <row r="31" ht="36" customHeight="1" spans="1:4">
      <c r="A31" s="221" t="s">
        <v>3275</v>
      </c>
      <c r="B31" s="290"/>
      <c r="C31" s="287"/>
      <c r="D31" s="288"/>
    </row>
    <row r="32" ht="36" customHeight="1" spans="1:4">
      <c r="A32" s="202" t="s">
        <v>3276</v>
      </c>
      <c r="B32" s="285"/>
      <c r="C32" s="285"/>
      <c r="D32" s="238"/>
    </row>
    <row r="33" ht="36" customHeight="1" spans="1:4">
      <c r="A33" s="221" t="s">
        <v>3277</v>
      </c>
      <c r="B33" s="286"/>
      <c r="C33" s="292"/>
      <c r="D33" s="288"/>
    </row>
    <row r="34" ht="36" customHeight="1" spans="1:4">
      <c r="A34" s="221" t="s">
        <v>3278</v>
      </c>
      <c r="B34" s="290"/>
      <c r="C34" s="292"/>
      <c r="D34" s="288"/>
    </row>
    <row r="35" ht="36" customHeight="1" spans="1:4">
      <c r="A35" s="221" t="s">
        <v>3279</v>
      </c>
      <c r="B35" s="290"/>
      <c r="C35" s="291"/>
      <c r="D35" s="288"/>
    </row>
    <row r="36" ht="36" customHeight="1" spans="1:4">
      <c r="A36" s="202" t="s">
        <v>3280</v>
      </c>
      <c r="B36" s="293"/>
      <c r="C36" s="294"/>
      <c r="D36" s="238"/>
    </row>
    <row r="37" ht="36" customHeight="1" spans="1:4">
      <c r="A37" s="257" t="s">
        <v>3281</v>
      </c>
      <c r="B37" s="285"/>
      <c r="C37" s="285">
        <v>214</v>
      </c>
      <c r="D37" s="238"/>
    </row>
    <row r="38" ht="36" customHeight="1" spans="1:4">
      <c r="A38" s="295" t="s">
        <v>59</v>
      </c>
      <c r="B38" s="286">
        <v>19</v>
      </c>
      <c r="C38" s="292"/>
      <c r="D38" s="128">
        <f>(C38-B38)/B38</f>
        <v>-1</v>
      </c>
    </row>
    <row r="39" ht="36" customHeight="1" spans="1:4">
      <c r="A39" s="260" t="s">
        <v>3282</v>
      </c>
      <c r="B39" s="285"/>
      <c r="C39" s="294">
        <v>15</v>
      </c>
      <c r="D39" s="238"/>
    </row>
    <row r="40" ht="36" customHeight="1" spans="1:4">
      <c r="A40" s="295" t="s">
        <v>3283</v>
      </c>
      <c r="B40" s="286"/>
      <c r="C40" s="292"/>
      <c r="D40" s="238"/>
    </row>
    <row r="41" ht="36" customHeight="1" spans="1:4">
      <c r="A41" s="257" t="s">
        <v>66</v>
      </c>
      <c r="B41" s="285">
        <v>19</v>
      </c>
      <c r="C41" s="285">
        <f>SUM(C37:C39)</f>
        <v>229</v>
      </c>
      <c r="D41" s="128">
        <f>(C41-B41)/B41</f>
        <v>11.053</v>
      </c>
    </row>
    <row r="42" ht="23.25" customHeight="1" spans="1:2">
      <c r="A42" s="172"/>
      <c r="B42" s="209"/>
    </row>
    <row r="43" spans="2:3">
      <c r="B43" s="209"/>
      <c r="C43" s="209"/>
    </row>
    <row r="44" spans="2:2">
      <c r="B44" s="209"/>
    </row>
    <row r="45" spans="2:3">
      <c r="B45" s="209"/>
      <c r="C45" s="209"/>
    </row>
    <row r="46" spans="2:2">
      <c r="B46" s="209"/>
    </row>
    <row r="47" spans="2:2">
      <c r="B47" s="209"/>
    </row>
    <row r="48" spans="2:3">
      <c r="B48" s="209"/>
      <c r="C48" s="209"/>
    </row>
    <row r="49" spans="2:2">
      <c r="B49" s="209"/>
    </row>
    <row r="50" spans="2:2">
      <c r="B50" s="209"/>
    </row>
    <row r="51" spans="2:2">
      <c r="B51" s="209"/>
    </row>
    <row r="52" spans="2:2">
      <c r="B52" s="209"/>
    </row>
    <row r="53" spans="2:3">
      <c r="B53" s="209"/>
      <c r="C53" s="209"/>
    </row>
    <row r="54" spans="2:2">
      <c r="B54" s="209"/>
    </row>
  </sheetData>
  <mergeCells count="1">
    <mergeCell ref="A1:D1"/>
  </mergeCells>
  <conditionalFormatting sqref="D38">
    <cfRule type="expression" dxfId="1" priority="8" stopIfTrue="1">
      <formula>"len($A:$A)=3"</formula>
    </cfRule>
    <cfRule type="expression" dxfId="1" priority="7" stopIfTrue="1">
      <formula>"len($A:$A)=3"</formula>
    </cfRule>
    <cfRule type="expression" dxfId="1" priority="6" stopIfTrue="1">
      <formula>"len($A:$A)=3"</formula>
    </cfRule>
    <cfRule type="expression" dxfId="1" priority="5" stopIfTrue="1">
      <formula>"len($A:$A)=3"</formula>
    </cfRule>
  </conditionalFormatting>
  <conditionalFormatting sqref="D41">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E3:E39">
    <cfRule type="cellIs" dxfId="2" priority="10" stopIfTrue="1" operator="lessThanOrEqual">
      <formula>-1</formula>
    </cfRule>
  </conditionalFormatting>
  <conditionalFormatting sqref="E4:E7">
    <cfRule type="cellIs" dxfId="2" priority="9"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1"/>
  <sheetViews>
    <sheetView showGridLines="0" showZeros="0" topLeftCell="A25" workbookViewId="0">
      <selection activeCell="D4" sqref="D4"/>
    </sheetView>
  </sheetViews>
  <sheetFormatPr defaultColWidth="9" defaultRowHeight="14.25" outlineLevelCol="3"/>
  <cols>
    <col min="1" max="1" width="50.75" style="230" customWidth="1"/>
    <col min="2" max="2" width="20.625" style="230" customWidth="1"/>
    <col min="3" max="3" width="20.625" style="194" customWidth="1"/>
    <col min="4" max="4" width="20.625" style="230" customWidth="1"/>
    <col min="5" max="16384" width="9" style="230"/>
  </cols>
  <sheetData>
    <row r="1" ht="45" customHeight="1" spans="1:4">
      <c r="A1" s="265" t="s">
        <v>3284</v>
      </c>
      <c r="B1" s="265"/>
      <c r="C1" s="265"/>
      <c r="D1" s="265"/>
    </row>
    <row r="2" ht="20.1" customHeight="1" spans="1:4">
      <c r="A2" s="266"/>
      <c r="B2" s="266"/>
      <c r="C2" s="266"/>
      <c r="D2" s="267" t="s">
        <v>1</v>
      </c>
    </row>
    <row r="3" ht="45" customHeight="1" spans="1:4">
      <c r="A3" s="268" t="s">
        <v>3</v>
      </c>
      <c r="B3" s="125" t="s">
        <v>4</v>
      </c>
      <c r="C3" s="125" t="s">
        <v>5</v>
      </c>
      <c r="D3" s="125" t="s">
        <v>6</v>
      </c>
    </row>
    <row r="4" ht="35.1" customHeight="1" spans="1:4">
      <c r="A4" s="202" t="s">
        <v>3285</v>
      </c>
      <c r="B4" s="269">
        <f>SUM(B5:B10)</f>
        <v>4</v>
      </c>
      <c r="C4" s="269">
        <f>SUM(C5:C10)</f>
        <v>154</v>
      </c>
      <c r="D4" s="128">
        <f>(C4-B4)/B4</f>
        <v>37.5</v>
      </c>
    </row>
    <row r="5" ht="35.1" customHeight="1" spans="1:4">
      <c r="A5" s="204" t="s">
        <v>3286</v>
      </c>
      <c r="B5" s="270"/>
      <c r="C5" s="270"/>
      <c r="D5" s="242"/>
    </row>
    <row r="6" ht="35.1" customHeight="1" spans="1:4">
      <c r="A6" s="204" t="s">
        <v>3287</v>
      </c>
      <c r="B6" s="270"/>
      <c r="C6" s="270"/>
      <c r="D6" s="242"/>
    </row>
    <row r="7" ht="35.1" customHeight="1" spans="1:4">
      <c r="A7" s="204" t="s">
        <v>3288</v>
      </c>
      <c r="B7" s="270">
        <v>4</v>
      </c>
      <c r="C7" s="270">
        <v>15</v>
      </c>
      <c r="D7" s="128">
        <f>(C7-B7)/B7</f>
        <v>2.75</v>
      </c>
    </row>
    <row r="8" ht="35.1" customHeight="1" spans="1:4">
      <c r="A8" s="204" t="s">
        <v>3289</v>
      </c>
      <c r="B8" s="270"/>
      <c r="C8" s="270"/>
      <c r="D8" s="242"/>
    </row>
    <row r="9" ht="35.1" customHeight="1" spans="1:4">
      <c r="A9" s="204" t="s">
        <v>3290</v>
      </c>
      <c r="B9" s="270"/>
      <c r="C9" s="270"/>
      <c r="D9" s="242" t="str">
        <f>IF(B9&gt;0,C9/B9-1,IF(B9&lt;0,-(C9/B9-1),""))</f>
        <v/>
      </c>
    </row>
    <row r="10" ht="35.1" customHeight="1" spans="1:4">
      <c r="A10" s="204" t="s">
        <v>3291</v>
      </c>
      <c r="B10" s="270"/>
      <c r="C10" s="270">
        <v>139</v>
      </c>
      <c r="D10" s="242"/>
    </row>
    <row r="11" ht="35.1" customHeight="1" spans="1:4">
      <c r="A11" s="202" t="s">
        <v>3292</v>
      </c>
      <c r="B11" s="271"/>
      <c r="C11" s="271"/>
      <c r="D11" s="256"/>
    </row>
    <row r="12" ht="35.1" customHeight="1" spans="1:4">
      <c r="A12" s="204" t="s">
        <v>3293</v>
      </c>
      <c r="B12" s="270"/>
      <c r="C12" s="270"/>
      <c r="D12" s="242"/>
    </row>
    <row r="13" ht="35.1" customHeight="1" spans="1:4">
      <c r="A13" s="204" t="s">
        <v>3294</v>
      </c>
      <c r="B13" s="270"/>
      <c r="C13" s="270"/>
      <c r="D13" s="242"/>
    </row>
    <row r="14" ht="35.1" customHeight="1" spans="1:4">
      <c r="A14" s="204" t="s">
        <v>3295</v>
      </c>
      <c r="B14" s="270"/>
      <c r="C14" s="270"/>
      <c r="D14" s="242" t="str">
        <f>IF(B14&gt;0,C14/B14-1,IF(B14&lt;0,-(C14/B14-1),""))</f>
        <v/>
      </c>
    </row>
    <row r="15" ht="35.1" customHeight="1" spans="1:4">
      <c r="A15" s="204" t="s">
        <v>3296</v>
      </c>
      <c r="B15" s="270"/>
      <c r="C15" s="270"/>
      <c r="D15" s="242" t="str">
        <f>IF(B15&gt;0,C15/B15-1,IF(B15&lt;0,-(C15/B15-1),""))</f>
        <v/>
      </c>
    </row>
    <row r="16" ht="35.1" customHeight="1" spans="1:4">
      <c r="A16" s="204" t="s">
        <v>3297</v>
      </c>
      <c r="B16" s="270"/>
      <c r="C16" s="270"/>
      <c r="D16" s="242"/>
    </row>
    <row r="17" s="264" customFormat="1" ht="35.1" customHeight="1" spans="1:4">
      <c r="A17" s="202" t="s">
        <v>3298</v>
      </c>
      <c r="B17" s="271"/>
      <c r="C17" s="271"/>
      <c r="D17" s="256"/>
    </row>
    <row r="18" ht="35.1" customHeight="1" spans="1:4">
      <c r="A18" s="204" t="s">
        <v>3299</v>
      </c>
      <c r="B18" s="270"/>
      <c r="C18" s="270"/>
      <c r="D18" s="256"/>
    </row>
    <row r="19" ht="35.1" customHeight="1" spans="1:4">
      <c r="A19" s="202" t="s">
        <v>3300</v>
      </c>
      <c r="B19" s="271"/>
      <c r="C19" s="271"/>
      <c r="D19" s="256"/>
    </row>
    <row r="20" ht="35.1" customHeight="1" spans="1:4">
      <c r="A20" s="272" t="s">
        <v>3301</v>
      </c>
      <c r="B20" s="270"/>
      <c r="C20" s="270"/>
      <c r="D20" s="242"/>
    </row>
    <row r="21" ht="35.1" customHeight="1" spans="1:4">
      <c r="A21" s="202" t="s">
        <v>3302</v>
      </c>
      <c r="B21" s="271"/>
      <c r="C21" s="271"/>
      <c r="D21" s="256"/>
    </row>
    <row r="22" ht="35.1" customHeight="1" spans="1:4">
      <c r="A22" s="204" t="s">
        <v>3303</v>
      </c>
      <c r="B22" s="270"/>
      <c r="C22" s="270"/>
      <c r="D22" s="242"/>
    </row>
    <row r="23" ht="35.1" customHeight="1" spans="1:4">
      <c r="A23" s="257" t="s">
        <v>3304</v>
      </c>
      <c r="B23" s="271">
        <f>B4+B11+B17+B19+B21</f>
        <v>4</v>
      </c>
      <c r="C23" s="271">
        <f>C4+C11+C17+C19+C21</f>
        <v>154</v>
      </c>
      <c r="D23" s="128">
        <f t="shared" ref="D23:D28" si="0">(C23-B23)/B23</f>
        <v>37.5</v>
      </c>
    </row>
    <row r="24" ht="35.1" customHeight="1" spans="1:4">
      <c r="A24" s="273" t="s">
        <v>119</v>
      </c>
      <c r="B24" s="271"/>
      <c r="C24" s="271">
        <f>SUM(C25:C26)</f>
        <v>75</v>
      </c>
      <c r="D24" s="256"/>
    </row>
    <row r="25" ht="35.1" customHeight="1" spans="1:4">
      <c r="A25" s="274" t="s">
        <v>3305</v>
      </c>
      <c r="B25" s="270"/>
      <c r="C25" s="270"/>
      <c r="D25" s="256"/>
    </row>
    <row r="26" ht="35.1" customHeight="1" spans="1:4">
      <c r="A26" s="275" t="s">
        <v>3306</v>
      </c>
      <c r="B26" s="276"/>
      <c r="C26" s="276">
        <v>75</v>
      </c>
      <c r="D26" s="256"/>
    </row>
    <row r="27" ht="35.1" customHeight="1" spans="1:4">
      <c r="A27" s="277" t="s">
        <v>3307</v>
      </c>
      <c r="B27" s="278">
        <v>15</v>
      </c>
      <c r="C27" s="278"/>
      <c r="D27" s="128">
        <f t="shared" si="0"/>
        <v>-1</v>
      </c>
    </row>
    <row r="28" ht="35.1" customHeight="1" spans="1:4">
      <c r="A28" s="222" t="s">
        <v>126</v>
      </c>
      <c r="B28" s="279">
        <f>SUM(B23:B24,B27)</f>
        <v>19</v>
      </c>
      <c r="C28" s="279">
        <f>SUM(C23:C24,C27)</f>
        <v>229</v>
      </c>
      <c r="D28" s="128">
        <f t="shared" si="0"/>
        <v>11.053</v>
      </c>
    </row>
    <row r="29" s="194" customFormat="1" ht="23.25" customHeight="1" spans="1:2">
      <c r="A29" s="172"/>
      <c r="B29" s="209"/>
    </row>
    <row r="30" spans="2:3">
      <c r="B30" s="263"/>
      <c r="C30" s="209"/>
    </row>
    <row r="31" spans="2:2">
      <c r="B31" s="263"/>
    </row>
    <row r="32" spans="2:3">
      <c r="B32" s="263"/>
      <c r="C32" s="209"/>
    </row>
    <row r="33" spans="2:2">
      <c r="B33" s="263"/>
    </row>
    <row r="34" spans="2:2">
      <c r="B34" s="263"/>
    </row>
    <row r="35" spans="2:3">
      <c r="B35" s="263"/>
      <c r="C35" s="209"/>
    </row>
    <row r="36" spans="2:2">
      <c r="B36" s="263"/>
    </row>
    <row r="37" spans="2:2">
      <c r="B37" s="263"/>
    </row>
    <row r="38" spans="2:2">
      <c r="B38" s="263"/>
    </row>
    <row r="39" spans="2:2">
      <c r="B39" s="263"/>
    </row>
    <row r="40" spans="2:3">
      <c r="B40" s="263"/>
      <c r="C40" s="209"/>
    </row>
    <row r="41" spans="2:2">
      <c r="B41" s="263"/>
    </row>
  </sheetData>
  <mergeCells count="1">
    <mergeCell ref="A1:D1"/>
  </mergeCells>
  <conditionalFormatting sqref="D4">
    <cfRule type="expression" dxfId="1" priority="16" stopIfTrue="1">
      <formula>"len($A:$A)=3"</formula>
    </cfRule>
    <cfRule type="expression" dxfId="1" priority="15" stopIfTrue="1">
      <formula>"len($A:$A)=3"</formula>
    </cfRule>
    <cfRule type="expression" dxfId="1" priority="14" stopIfTrue="1">
      <formula>"len($A:$A)=3"</formula>
    </cfRule>
    <cfRule type="expression" dxfId="1" priority="13" stopIfTrue="1">
      <formula>"len($A:$A)=3"</formula>
    </cfRule>
  </conditionalFormatting>
  <conditionalFormatting sqref="D7">
    <cfRule type="expression" dxfId="1" priority="12" stopIfTrue="1">
      <formula>"len($A:$A)=3"</formula>
    </cfRule>
    <cfRule type="expression" dxfId="1" priority="11" stopIfTrue="1">
      <formula>"len($A:$A)=3"</formula>
    </cfRule>
    <cfRule type="expression" dxfId="1" priority="10" stopIfTrue="1">
      <formula>"len($A:$A)=3"</formula>
    </cfRule>
    <cfRule type="expression" dxfId="1" priority="9" stopIfTrue="1">
      <formula>"len($A:$A)=3"</formula>
    </cfRule>
  </conditionalFormatting>
  <conditionalFormatting sqref="D23">
    <cfRule type="expression" dxfId="1" priority="8" stopIfTrue="1">
      <formula>"len($A:$A)=3"</formula>
    </cfRule>
    <cfRule type="expression" dxfId="1" priority="7" stopIfTrue="1">
      <formula>"len($A:$A)=3"</formula>
    </cfRule>
    <cfRule type="expression" dxfId="1" priority="6" stopIfTrue="1">
      <formula>"len($A:$A)=3"</formula>
    </cfRule>
    <cfRule type="expression" dxfId="1" priority="5" stopIfTrue="1">
      <formula>"len($A:$A)=3"</formula>
    </cfRule>
  </conditionalFormatting>
  <conditionalFormatting sqref="D27:D28">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D5:D6 D8:D22 D24:D26">
    <cfRule type="cellIs" dxfId="2" priority="18" stopIfTrue="1" operator="lessThanOrEqual">
      <formula>-1</formula>
    </cfRule>
  </conditionalFormatting>
  <printOptions horizontalCentered="1"/>
  <pageMargins left="0.472222222222222" right="0.393055555555556" top="0.590277777777778" bottom="0.354166666666667" header="0.314583333333333" footer="0.156944444444444"/>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8"/>
  <sheetViews>
    <sheetView showGridLines="0" showZeros="0" workbookViewId="0">
      <pane xSplit="2" ySplit="4" topLeftCell="C29" activePane="bottomRight" state="frozen"/>
      <selection/>
      <selection pane="topRight"/>
      <selection pane="bottomLeft"/>
      <selection pane="bottomRight" activeCell="D32" sqref="D32"/>
    </sheetView>
  </sheetViews>
  <sheetFormatPr defaultColWidth="9" defaultRowHeight="20.25" outlineLevelCol="3"/>
  <cols>
    <col min="1" max="1" width="52.625" style="230" customWidth="1"/>
    <col min="2" max="2" width="20.625" style="230" customWidth="1"/>
    <col min="3" max="3" width="20.625" style="231" customWidth="1"/>
    <col min="4" max="4" width="20.625" style="230" customWidth="1"/>
    <col min="5" max="5" width="43.5" style="230" customWidth="1"/>
    <col min="6" max="16384" width="9" style="230"/>
  </cols>
  <sheetData>
    <row r="1" ht="45" customHeight="1" spans="1:4">
      <c r="A1" s="212" t="s">
        <v>3308</v>
      </c>
      <c r="B1" s="212"/>
      <c r="C1" s="232"/>
      <c r="D1" s="212"/>
    </row>
    <row r="2" ht="20.1" customHeight="1" spans="1:4">
      <c r="A2" s="213"/>
      <c r="B2" s="213"/>
      <c r="C2" s="233"/>
      <c r="D2" s="234" t="s">
        <v>1</v>
      </c>
    </row>
    <row r="3" ht="45" customHeight="1" spans="1:4">
      <c r="A3" s="235" t="s">
        <v>3247</v>
      </c>
      <c r="B3" s="125" t="s">
        <v>4</v>
      </c>
      <c r="C3" s="236" t="s">
        <v>5</v>
      </c>
      <c r="D3" s="125" t="s">
        <v>6</v>
      </c>
    </row>
    <row r="4" ht="36" customHeight="1" spans="1:4">
      <c r="A4" s="202" t="s">
        <v>3309</v>
      </c>
      <c r="B4" s="127"/>
      <c r="C4" s="237">
        <f>SUM(C5:C20)</f>
        <v>214</v>
      </c>
      <c r="D4" s="238"/>
    </row>
    <row r="5" ht="36" customHeight="1" spans="1:4">
      <c r="A5" s="239" t="s">
        <v>3249</v>
      </c>
      <c r="B5" s="127"/>
      <c r="C5" s="240"/>
      <c r="D5" s="241"/>
    </row>
    <row r="6" ht="36" customHeight="1" spans="1:4">
      <c r="A6" s="221" t="s">
        <v>3250</v>
      </c>
      <c r="B6" s="218"/>
      <c r="C6" s="240"/>
      <c r="D6" s="242" t="str">
        <f>IF(B6&gt;0,C6/B6-1,IF(B6&lt;0,-(C6/B6-1),""))</f>
        <v/>
      </c>
    </row>
    <row r="7" ht="36" customHeight="1" spans="1:4">
      <c r="A7" s="221" t="s">
        <v>3251</v>
      </c>
      <c r="B7" s="243"/>
      <c r="C7" s="240"/>
      <c r="D7" s="244"/>
    </row>
    <row r="8" ht="36" customHeight="1" spans="1:4">
      <c r="A8" s="221" t="s">
        <v>3252</v>
      </c>
      <c r="B8" s="245"/>
      <c r="C8" s="240">
        <v>0</v>
      </c>
      <c r="D8" s="242" t="str">
        <f>IF(B8&gt;0,C8/B8-1,IF(B8&lt;0,-(C8/B8-1),""))</f>
        <v/>
      </c>
    </row>
    <row r="9" ht="36" customHeight="1" spans="1:4">
      <c r="A9" s="221" t="s">
        <v>3253</v>
      </c>
      <c r="B9" s="243"/>
      <c r="C9" s="240"/>
      <c r="D9" s="244"/>
    </row>
    <row r="10" ht="36" customHeight="1" spans="1:4">
      <c r="A10" s="221" t="s">
        <v>3256</v>
      </c>
      <c r="B10" s="245"/>
      <c r="C10" s="240"/>
      <c r="D10" s="242"/>
    </row>
    <row r="11" ht="36" customHeight="1" spans="1:4">
      <c r="A11" s="221" t="s">
        <v>3257</v>
      </c>
      <c r="B11" s="245"/>
      <c r="C11" s="246"/>
      <c r="D11" s="244"/>
    </row>
    <row r="12" ht="36" customHeight="1" spans="1:4">
      <c r="A12" s="221" t="s">
        <v>3258</v>
      </c>
      <c r="B12" s="243"/>
      <c r="C12" s="247"/>
      <c r="D12" s="244"/>
    </row>
    <row r="13" ht="36" customHeight="1" spans="1:4">
      <c r="A13" s="221" t="s">
        <v>3259</v>
      </c>
      <c r="B13" s="243"/>
      <c r="C13" s="240"/>
      <c r="D13" s="244"/>
    </row>
    <row r="14" ht="36" customHeight="1" spans="1:4">
      <c r="A14" s="239" t="s">
        <v>3255</v>
      </c>
      <c r="B14" s="243"/>
      <c r="C14" s="240"/>
      <c r="D14" s="244"/>
    </row>
    <row r="15" ht="36" customHeight="1" spans="1:4">
      <c r="A15" s="239" t="s">
        <v>3310</v>
      </c>
      <c r="B15" s="243"/>
      <c r="C15" s="246"/>
      <c r="D15" s="244"/>
    </row>
    <row r="16" ht="36" customHeight="1" spans="1:4">
      <c r="A16" s="221" t="s">
        <v>3261</v>
      </c>
      <c r="B16" s="243"/>
      <c r="C16" s="240"/>
      <c r="D16" s="244"/>
    </row>
    <row r="17" ht="36" customHeight="1" spans="1:4">
      <c r="A17" s="221" t="s">
        <v>3262</v>
      </c>
      <c r="B17" s="243"/>
      <c r="C17" s="240"/>
      <c r="D17" s="244"/>
    </row>
    <row r="18" ht="36" customHeight="1" spans="1:4">
      <c r="A18" s="221" t="s">
        <v>3263</v>
      </c>
      <c r="B18" s="243"/>
      <c r="C18" s="240"/>
      <c r="D18" s="244"/>
    </row>
    <row r="19" ht="36" customHeight="1" spans="1:4">
      <c r="A19" s="221" t="s">
        <v>3265</v>
      </c>
      <c r="B19" s="245"/>
      <c r="C19" s="240"/>
      <c r="D19" s="242" t="str">
        <f>IF(B19&gt;0,C19/B19-1,IF(B19&lt;0,-(C19/B19-1),""))</f>
        <v/>
      </c>
    </row>
    <row r="20" ht="36" customHeight="1" spans="1:4">
      <c r="A20" s="221" t="s">
        <v>3266</v>
      </c>
      <c r="B20" s="243"/>
      <c r="C20" s="240">
        <v>214</v>
      </c>
      <c r="D20" s="244"/>
    </row>
    <row r="21" ht="36" customHeight="1" spans="1:4">
      <c r="A21" s="202" t="s">
        <v>3311</v>
      </c>
      <c r="B21" s="248"/>
      <c r="C21" s="249"/>
      <c r="D21" s="241"/>
    </row>
    <row r="22" ht="36" customHeight="1" spans="1:4">
      <c r="A22" s="221" t="s">
        <v>3268</v>
      </c>
      <c r="B22" s="250"/>
      <c r="C22" s="251"/>
      <c r="D22" s="244"/>
    </row>
    <row r="23" ht="36" customHeight="1" spans="1:4">
      <c r="A23" s="221" t="s">
        <v>3269</v>
      </c>
      <c r="B23" s="250">
        <v>0</v>
      </c>
      <c r="C23" s="251"/>
      <c r="D23" s="244" t="str">
        <f>IF(B23&gt;0,C23/B23-1,IF(B23&lt;0,-(C23/B23-1),""))</f>
        <v/>
      </c>
    </row>
    <row r="24" ht="36" customHeight="1" spans="1:4">
      <c r="A24" s="202" t="s">
        <v>3312</v>
      </c>
      <c r="B24" s="217"/>
      <c r="C24" s="252">
        <f>SUM(C25:C27)</f>
        <v>0</v>
      </c>
      <c r="D24" s="242" t="str">
        <f>IF(B24&gt;0,C24/B24-1,IF(B24&lt;0,-(C24/B24-1),""))</f>
        <v/>
      </c>
    </row>
    <row r="25" ht="36" customHeight="1" spans="1:4">
      <c r="A25" s="221" t="s">
        <v>3313</v>
      </c>
      <c r="B25" s="218"/>
      <c r="C25" s="253"/>
      <c r="D25" s="242" t="str">
        <f>IF(B25&gt;0,C25/B25-1,IF(B25&lt;0,-(C25/B25-1),""))</f>
        <v/>
      </c>
    </row>
    <row r="26" ht="36" customHeight="1" spans="1:4">
      <c r="A26" s="221" t="s">
        <v>3314</v>
      </c>
      <c r="B26" s="218"/>
      <c r="C26" s="253"/>
      <c r="D26" s="242" t="str">
        <f>IF(B26&gt;0,C26/B26-1,IF(B26&lt;0,-(C26/B26-1),""))</f>
        <v/>
      </c>
    </row>
    <row r="27" ht="36" customHeight="1" spans="1:4">
      <c r="A27" s="221" t="s">
        <v>3315</v>
      </c>
      <c r="B27" s="130"/>
      <c r="C27" s="251">
        <f>SUM(C28:C29)</f>
        <v>0</v>
      </c>
      <c r="D27" s="242" t="str">
        <f>IF(B27&gt;0,C27/B27-1,IF(B27&lt;0,-(C27/B27-1),""))</f>
        <v/>
      </c>
    </row>
    <row r="28" ht="36" customHeight="1" spans="1:4">
      <c r="A28" s="202" t="s">
        <v>3316</v>
      </c>
      <c r="B28" s="217"/>
      <c r="C28" s="252"/>
      <c r="D28" s="241"/>
    </row>
    <row r="29" ht="36" customHeight="1" spans="1:4">
      <c r="A29" s="221" t="s">
        <v>3278</v>
      </c>
      <c r="B29" s="130"/>
      <c r="C29" s="254"/>
      <c r="D29" s="242"/>
    </row>
    <row r="30" ht="36" customHeight="1" spans="1:4">
      <c r="A30" s="202" t="s">
        <v>3317</v>
      </c>
      <c r="B30" s="227"/>
      <c r="C30" s="255"/>
      <c r="D30" s="256"/>
    </row>
    <row r="31" ht="36" customHeight="1" spans="1:4">
      <c r="A31" s="257" t="s">
        <v>3318</v>
      </c>
      <c r="B31" s="127"/>
      <c r="C31" s="258">
        <v>214</v>
      </c>
      <c r="D31" s="241"/>
    </row>
    <row r="32" ht="36" customHeight="1" spans="1:4">
      <c r="A32" s="259" t="s">
        <v>59</v>
      </c>
      <c r="B32" s="217">
        <v>19</v>
      </c>
      <c r="C32" s="252"/>
      <c r="D32" s="128">
        <f t="shared" ref="D32:D35" si="0">(C32-B32)/B32</f>
        <v>-1</v>
      </c>
    </row>
    <row r="33" ht="36" customHeight="1" spans="1:4">
      <c r="A33" s="260" t="s">
        <v>3282</v>
      </c>
      <c r="B33" s="261"/>
      <c r="C33" s="252">
        <v>15</v>
      </c>
      <c r="D33" s="128"/>
    </row>
    <row r="34" ht="36" customHeight="1" spans="1:4">
      <c r="A34" s="259" t="s">
        <v>3283</v>
      </c>
      <c r="B34" s="127"/>
      <c r="C34" s="258"/>
      <c r="D34" s="241"/>
    </row>
    <row r="35" ht="36" customHeight="1" spans="1:4">
      <c r="A35" s="222" t="s">
        <v>66</v>
      </c>
      <c r="B35" s="127">
        <v>19</v>
      </c>
      <c r="C35" s="258">
        <f>SUM(C31:C33)</f>
        <v>229</v>
      </c>
      <c r="D35" s="128">
        <f t="shared" si="0"/>
        <v>11.053</v>
      </c>
    </row>
    <row r="36" s="194" customFormat="1" ht="23.25" customHeight="1" spans="1:2">
      <c r="A36" s="172"/>
      <c r="B36" s="209"/>
    </row>
    <row r="37" spans="2:2">
      <c r="B37" s="262"/>
    </row>
    <row r="38" spans="2:2">
      <c r="B38" s="263"/>
    </row>
    <row r="39" spans="2:2">
      <c r="B39" s="262"/>
    </row>
    <row r="40" spans="2:2">
      <c r="B40" s="263"/>
    </row>
    <row r="41" spans="2:2">
      <c r="B41" s="263"/>
    </row>
    <row r="42" spans="2:2">
      <c r="B42" s="262"/>
    </row>
    <row r="43" spans="2:2">
      <c r="B43" s="263"/>
    </row>
    <row r="44" spans="2:2">
      <c r="B44" s="263"/>
    </row>
    <row r="45" spans="2:2">
      <c r="B45" s="263"/>
    </row>
    <row r="46" spans="2:2">
      <c r="B46" s="263"/>
    </row>
    <row r="47" spans="2:2">
      <c r="B47" s="262"/>
    </row>
    <row r="48" spans="2:2">
      <c r="B48" s="263"/>
    </row>
  </sheetData>
  <mergeCells count="1">
    <mergeCell ref="A1:D1"/>
  </mergeCells>
  <conditionalFormatting sqref="D32">
    <cfRule type="expression" dxfId="1" priority="8" stopIfTrue="1">
      <formula>"len($A:$A)=3"</formula>
    </cfRule>
    <cfRule type="expression" dxfId="1" priority="7" stopIfTrue="1">
      <formula>"len($A:$A)=3"</formula>
    </cfRule>
    <cfRule type="expression" dxfId="1" priority="6" stopIfTrue="1">
      <formula>"len($A:$A)=3"</formula>
    </cfRule>
    <cfRule type="expression" dxfId="1" priority="5" stopIfTrue="1">
      <formula>"len($A:$A)=3"</formula>
    </cfRule>
  </conditionalFormatting>
  <conditionalFormatting sqref="D33">
    <cfRule type="expression" dxfId="1" priority="12" stopIfTrue="1">
      <formula>"len($A:$A)=3"</formula>
    </cfRule>
    <cfRule type="expression" dxfId="1" priority="11" stopIfTrue="1">
      <formula>"len($A:$A)=3"</formula>
    </cfRule>
    <cfRule type="expression" dxfId="1" priority="10" stopIfTrue="1">
      <formula>"len($A:$A)=3"</formula>
    </cfRule>
    <cfRule type="expression" dxfId="1" priority="9" stopIfTrue="1">
      <formula>"len($A:$A)=3"</formula>
    </cfRule>
  </conditionalFormatting>
  <conditionalFormatting sqref="D35">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D5 D7 D31 D34 D28 D20:D23 D11:D18 D9">
    <cfRule type="cellIs" dxfId="3" priority="13"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7"/>
  <sheetViews>
    <sheetView showGridLines="0" showZeros="0" workbookViewId="0">
      <pane xSplit="2" ySplit="4" topLeftCell="C20" activePane="bottomRight" state="frozen"/>
      <selection/>
      <selection pane="topRight"/>
      <selection pane="bottomLeft"/>
      <selection pane="bottomRight" activeCell="D21" sqref="D21"/>
    </sheetView>
  </sheetViews>
  <sheetFormatPr defaultColWidth="9" defaultRowHeight="13.5" outlineLevelCol="3"/>
  <cols>
    <col min="1" max="1" width="50.75" customWidth="1"/>
    <col min="2" max="4" width="20.625" customWidth="1"/>
    <col min="5" max="5" width="38.125" customWidth="1"/>
  </cols>
  <sheetData>
    <row r="1" ht="45" customHeight="1" spans="1:4">
      <c r="A1" s="212" t="s">
        <v>3319</v>
      </c>
      <c r="B1" s="212"/>
      <c r="C1" s="212"/>
      <c r="D1" s="212"/>
    </row>
    <row r="2" ht="20.1" customHeight="1" spans="1:4">
      <c r="A2" s="213"/>
      <c r="B2" s="213"/>
      <c r="C2" s="214"/>
      <c r="D2" s="215" t="s">
        <v>1</v>
      </c>
    </row>
    <row r="3" ht="45" customHeight="1" spans="1:4">
      <c r="A3" s="216" t="s">
        <v>3320</v>
      </c>
      <c r="B3" s="125" t="s">
        <v>4</v>
      </c>
      <c r="C3" s="125" t="s">
        <v>5</v>
      </c>
      <c r="D3" s="125" t="s">
        <v>6</v>
      </c>
    </row>
    <row r="4" ht="36" customHeight="1" spans="1:4">
      <c r="A4" s="202" t="s">
        <v>3285</v>
      </c>
      <c r="B4" s="217">
        <f>SUM(B5:B7)</f>
        <v>4</v>
      </c>
      <c r="C4" s="217">
        <f>SUM(C5:C7)</f>
        <v>154</v>
      </c>
      <c r="D4" s="128">
        <f>(C4-B4)/B4</f>
        <v>37.5</v>
      </c>
    </row>
    <row r="5" ht="36" customHeight="1" spans="1:4">
      <c r="A5" s="204" t="s">
        <v>3321</v>
      </c>
      <c r="B5" s="218"/>
      <c r="C5" s="218"/>
      <c r="D5" s="219"/>
    </row>
    <row r="6" ht="36" customHeight="1" spans="1:4">
      <c r="A6" s="204" t="s">
        <v>3288</v>
      </c>
      <c r="B6" s="218">
        <v>4</v>
      </c>
      <c r="C6" s="218">
        <v>15</v>
      </c>
      <c r="D6" s="128">
        <f>(C6-B6)/B6</f>
        <v>2.75</v>
      </c>
    </row>
    <row r="7" ht="32.25" customHeight="1" spans="1:4">
      <c r="A7" s="204" t="s">
        <v>3291</v>
      </c>
      <c r="B7" s="218"/>
      <c r="C7" s="218">
        <v>139</v>
      </c>
      <c r="D7" s="219" t="str">
        <f t="shared" ref="D7:D14" si="0">IF(B7&gt;0,C7/B7-1,IF(B7&lt;0,-(C7/B7-1),""))</f>
        <v/>
      </c>
    </row>
    <row r="8" ht="36" customHeight="1" spans="1:4">
      <c r="A8" s="202" t="s">
        <v>3292</v>
      </c>
      <c r="B8" s="217"/>
      <c r="C8" s="217"/>
      <c r="D8" s="220"/>
    </row>
    <row r="9" ht="36" customHeight="1" spans="1:4">
      <c r="A9" s="204" t="s">
        <v>3293</v>
      </c>
      <c r="B9" s="218"/>
      <c r="C9" s="218"/>
      <c r="D9" s="219"/>
    </row>
    <row r="10" ht="36" customHeight="1" spans="1:4">
      <c r="A10" s="204" t="s">
        <v>3297</v>
      </c>
      <c r="B10" s="218"/>
      <c r="C10" s="218"/>
      <c r="D10" s="219"/>
    </row>
    <row r="11" ht="36" customHeight="1" spans="1:4">
      <c r="A11" s="202" t="s">
        <v>3298</v>
      </c>
      <c r="B11" s="217">
        <f>B12</f>
        <v>0</v>
      </c>
      <c r="C11" s="217">
        <f>C12</f>
        <v>0</v>
      </c>
      <c r="D11" s="220" t="str">
        <f t="shared" si="0"/>
        <v/>
      </c>
    </row>
    <row r="12" ht="36" customHeight="1" spans="1:4">
      <c r="A12" s="204" t="s">
        <v>3299</v>
      </c>
      <c r="B12" s="218"/>
      <c r="C12" s="218"/>
      <c r="D12" s="219" t="str">
        <f t="shared" si="0"/>
        <v/>
      </c>
    </row>
    <row r="13" ht="36" customHeight="1" spans="1:4">
      <c r="A13" s="202" t="s">
        <v>3300</v>
      </c>
      <c r="B13" s="217"/>
      <c r="C13" s="217"/>
      <c r="D13" s="220" t="str">
        <f t="shared" si="0"/>
        <v/>
      </c>
    </row>
    <row r="14" ht="36" customHeight="1" spans="1:4">
      <c r="A14" s="221" t="s">
        <v>3322</v>
      </c>
      <c r="B14" s="218"/>
      <c r="C14" s="218"/>
      <c r="D14" s="219" t="str">
        <f t="shared" si="0"/>
        <v/>
      </c>
    </row>
    <row r="15" ht="36" customHeight="1" spans="1:4">
      <c r="A15" s="202" t="s">
        <v>3302</v>
      </c>
      <c r="B15" s="217"/>
      <c r="C15" s="217"/>
      <c r="D15" s="220"/>
    </row>
    <row r="16" ht="36" customHeight="1" spans="1:4">
      <c r="A16" s="204" t="s">
        <v>3303</v>
      </c>
      <c r="B16" s="218"/>
      <c r="C16" s="218"/>
      <c r="D16" s="219"/>
    </row>
    <row r="17" ht="36" customHeight="1" spans="1:4">
      <c r="A17" s="222" t="s">
        <v>3323</v>
      </c>
      <c r="B17" s="217">
        <v>4</v>
      </c>
      <c r="C17" s="217">
        <v>154</v>
      </c>
      <c r="D17" s="128">
        <f t="shared" ref="D17:D22" si="1">(C17-B17)/B17</f>
        <v>37.5</v>
      </c>
    </row>
    <row r="18" ht="36" customHeight="1" spans="1:4">
      <c r="A18" s="223" t="s">
        <v>119</v>
      </c>
      <c r="B18" s="217"/>
      <c r="C18" s="217">
        <f>SUM(C19:C20)</f>
        <v>75</v>
      </c>
      <c r="D18" s="220"/>
    </row>
    <row r="19" ht="36" customHeight="1" spans="1:4">
      <c r="A19" s="224" t="s">
        <v>3305</v>
      </c>
      <c r="B19" s="225"/>
      <c r="C19" s="218"/>
      <c r="D19" s="219"/>
    </row>
    <row r="20" ht="36" customHeight="1" spans="1:4">
      <c r="A20" s="224" t="s">
        <v>3306</v>
      </c>
      <c r="B20" s="225"/>
      <c r="C20" s="225">
        <v>75</v>
      </c>
      <c r="D20" s="219"/>
    </row>
    <row r="21" ht="36" customHeight="1" spans="1:4">
      <c r="A21" s="226" t="s">
        <v>3307</v>
      </c>
      <c r="B21" s="227">
        <v>15</v>
      </c>
      <c r="C21" s="217"/>
      <c r="D21" s="128">
        <f t="shared" si="1"/>
        <v>-1</v>
      </c>
    </row>
    <row r="22" ht="36" customHeight="1" spans="1:4">
      <c r="A22" s="222" t="s">
        <v>126</v>
      </c>
      <c r="B22" s="217">
        <f>SUM(B17:B18)+B21</f>
        <v>19</v>
      </c>
      <c r="C22" s="217">
        <f>SUM(C17:C18)</f>
        <v>229</v>
      </c>
      <c r="D22" s="128">
        <f t="shared" si="1"/>
        <v>11.053</v>
      </c>
    </row>
    <row r="23" spans="2:2">
      <c r="B23" s="228"/>
    </row>
    <row r="24" spans="2:2">
      <c r="B24" s="228"/>
    </row>
    <row r="25" spans="2:2">
      <c r="B25" s="228"/>
    </row>
    <row r="26" spans="2:3">
      <c r="B26" s="229"/>
      <c r="C26" s="229"/>
    </row>
    <row r="27" spans="2:2">
      <c r="B27" s="228"/>
    </row>
  </sheetData>
  <mergeCells count="1">
    <mergeCell ref="A1:D1"/>
  </mergeCells>
  <conditionalFormatting sqref="D4">
    <cfRule type="expression" dxfId="1" priority="16" stopIfTrue="1">
      <formula>"len($A:$A)=3"</formula>
    </cfRule>
    <cfRule type="expression" dxfId="1" priority="15" stopIfTrue="1">
      <formula>"len($A:$A)=3"</formula>
    </cfRule>
    <cfRule type="expression" dxfId="1" priority="14" stopIfTrue="1">
      <formula>"len($A:$A)=3"</formula>
    </cfRule>
    <cfRule type="expression" dxfId="1" priority="13" stopIfTrue="1">
      <formula>"len($A:$A)=3"</formula>
    </cfRule>
  </conditionalFormatting>
  <conditionalFormatting sqref="D6">
    <cfRule type="expression" dxfId="1" priority="12" stopIfTrue="1">
      <formula>"len($A:$A)=3"</formula>
    </cfRule>
    <cfRule type="expression" dxfId="1" priority="11" stopIfTrue="1">
      <formula>"len($A:$A)=3"</formula>
    </cfRule>
    <cfRule type="expression" dxfId="1" priority="10" stopIfTrue="1">
      <formula>"len($A:$A)=3"</formula>
    </cfRule>
    <cfRule type="expression" dxfId="1" priority="9" stopIfTrue="1">
      <formula>"len($A:$A)=3"</formula>
    </cfRule>
  </conditionalFormatting>
  <conditionalFormatting sqref="D17">
    <cfRule type="expression" dxfId="1" priority="8" stopIfTrue="1">
      <formula>"len($A:$A)=3"</formula>
    </cfRule>
    <cfRule type="expression" dxfId="1" priority="7" stopIfTrue="1">
      <formula>"len($A:$A)=3"</formula>
    </cfRule>
    <cfRule type="expression" dxfId="1" priority="6" stopIfTrue="1">
      <formula>"len($A:$A)=3"</formula>
    </cfRule>
    <cfRule type="expression" dxfId="1" priority="5" stopIfTrue="1">
      <formula>"len($A:$A)=3"</formula>
    </cfRule>
  </conditionalFormatting>
  <conditionalFormatting sqref="D21:D22">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printOptions horizontalCentered="1"/>
  <pageMargins left="0.472222222222222" right="0.393055555555556" top="0.550694444444444" bottom="0.393055555555556" header="0.314583333333333" footer="0.156944444444444"/>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topLeftCell="A10" workbookViewId="0">
      <selection activeCell="B18" sqref="B18"/>
    </sheetView>
  </sheetViews>
  <sheetFormatPr defaultColWidth="9" defaultRowHeight="14.25" outlineLevelCol="1"/>
  <cols>
    <col min="1" max="1" width="36.25" style="192" customWidth="1"/>
    <col min="2" max="2" width="45.5" style="195" customWidth="1"/>
    <col min="3" max="3" width="12.625" style="192"/>
    <col min="4" max="16374" width="9" style="192"/>
    <col min="16375" max="16376" width="35.625" style="192"/>
    <col min="16377" max="16377" width="9" style="192"/>
    <col min="16378" max="16384" width="9" style="196"/>
  </cols>
  <sheetData>
    <row r="1" s="192" customFormat="1" ht="45" customHeight="1" spans="1:2">
      <c r="A1" s="210" t="s">
        <v>3324</v>
      </c>
      <c r="B1" s="211"/>
    </row>
    <row r="2" s="192" customFormat="1" ht="20.1" customHeight="1" spans="1:2">
      <c r="A2" s="199"/>
      <c r="B2" s="200" t="s">
        <v>1</v>
      </c>
    </row>
    <row r="3" s="193" customFormat="1" ht="45" customHeight="1" spans="1:2">
      <c r="A3" s="201" t="s">
        <v>3325</v>
      </c>
      <c r="B3" s="201" t="s">
        <v>3326</v>
      </c>
    </row>
    <row r="4" s="192" customFormat="1" ht="36" customHeight="1" spans="1:2">
      <c r="A4" s="205" t="s">
        <v>2690</v>
      </c>
      <c r="B4" s="203"/>
    </row>
    <row r="5" s="192" customFormat="1" ht="36" customHeight="1" spans="1:2">
      <c r="A5" s="205" t="s">
        <v>2692</v>
      </c>
      <c r="B5" s="203"/>
    </row>
    <row r="6" s="192" customFormat="1" ht="36" customHeight="1" spans="1:2">
      <c r="A6" s="205" t="s">
        <v>2693</v>
      </c>
      <c r="B6" s="203"/>
    </row>
    <row r="7" s="192" customFormat="1" ht="36" customHeight="1" spans="1:2">
      <c r="A7" s="205" t="s">
        <v>2694</v>
      </c>
      <c r="B7" s="203"/>
    </row>
    <row r="8" s="192" customFormat="1" ht="36" customHeight="1" spans="1:2">
      <c r="A8" s="205" t="s">
        <v>2695</v>
      </c>
      <c r="B8" s="203"/>
    </row>
    <row r="9" s="192" customFormat="1" ht="36" customHeight="1" spans="1:2">
      <c r="A9" s="205" t="s">
        <v>2696</v>
      </c>
      <c r="B9" s="203"/>
    </row>
    <row r="10" s="192" customFormat="1" ht="36" customHeight="1" spans="1:2">
      <c r="A10" s="205" t="s">
        <v>2697</v>
      </c>
      <c r="B10" s="203"/>
    </row>
    <row r="11" s="192" customFormat="1" ht="36" customHeight="1" spans="1:2">
      <c r="A11" s="205" t="s">
        <v>2698</v>
      </c>
      <c r="B11" s="203"/>
    </row>
    <row r="12" s="192" customFormat="1" ht="36" customHeight="1" spans="1:2">
      <c r="A12" s="205" t="s">
        <v>2699</v>
      </c>
      <c r="B12" s="203"/>
    </row>
    <row r="13" s="192" customFormat="1" ht="36" customHeight="1" spans="1:2">
      <c r="A13" s="205" t="s">
        <v>2700</v>
      </c>
      <c r="B13" s="203"/>
    </row>
    <row r="14" s="192" customFormat="1" ht="36" customHeight="1" spans="1:2">
      <c r="A14" s="205" t="s">
        <v>2701</v>
      </c>
      <c r="B14" s="203"/>
    </row>
    <row r="15" s="192" customFormat="1" ht="36" customHeight="1" spans="1:2">
      <c r="A15" s="205" t="s">
        <v>2702</v>
      </c>
      <c r="B15" s="203"/>
    </row>
    <row r="16" s="192" customFormat="1" ht="36" customHeight="1" spans="1:2">
      <c r="A16" s="205" t="s">
        <v>2703</v>
      </c>
      <c r="B16" s="203"/>
    </row>
    <row r="17" s="192" customFormat="1" ht="36" customHeight="1" spans="1:2">
      <c r="A17" s="205" t="s">
        <v>2704</v>
      </c>
      <c r="B17" s="203"/>
    </row>
    <row r="18" s="192" customFormat="1" ht="36" customHeight="1" spans="1:2">
      <c r="A18" s="205" t="s">
        <v>2705</v>
      </c>
      <c r="B18" s="203"/>
    </row>
    <row r="19" s="192" customFormat="1" ht="36" customHeight="1" spans="1:2">
      <c r="A19" s="205" t="s">
        <v>2706</v>
      </c>
      <c r="B19" s="203"/>
    </row>
    <row r="20" s="192" customFormat="1" ht="30.95" customHeight="1" spans="1:2">
      <c r="A20" s="207" t="s">
        <v>3327</v>
      </c>
      <c r="B20" s="208"/>
    </row>
    <row r="21" s="194" customFormat="1" ht="23.25" customHeight="1" spans="1:2">
      <c r="A21" s="172" t="s">
        <v>3328</v>
      </c>
      <c r="B21" s="209"/>
    </row>
  </sheetData>
  <mergeCells count="1">
    <mergeCell ref="A1:B1"/>
  </mergeCells>
  <conditionalFormatting sqref="B3:G3">
    <cfRule type="cellIs" dxfId="0" priority="2" stopIfTrue="1" operator="lessThanOrEqual">
      <formula>-1</formula>
    </cfRule>
  </conditionalFormatting>
  <conditionalFormatting sqref="C1:G2">
    <cfRule type="cellIs" dxfId="0" priority="3" stopIfTrue="1" operator="greaterThanOrEqual">
      <formula>10</formula>
    </cfRule>
    <cfRule type="cellIs" dxfId="0" priority="4" stopIfTrue="1" operator="lessThanOrEqual">
      <formula>-1</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472222222222222"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workbookViewId="0">
      <selection activeCell="B14" sqref="B14"/>
    </sheetView>
  </sheetViews>
  <sheetFormatPr defaultColWidth="9" defaultRowHeight="14.25"/>
  <cols>
    <col min="1" max="1" width="46.625" style="192" customWidth="1"/>
    <col min="2" max="2" width="38" style="195" customWidth="1"/>
    <col min="3" max="16371" width="9" style="192"/>
    <col min="16372" max="16373" width="35.625" style="192"/>
    <col min="16374" max="16374" width="9" style="192"/>
    <col min="16375" max="16384" width="9" style="196"/>
  </cols>
  <sheetData>
    <row r="1" s="192" customFormat="1" ht="45" customHeight="1" spans="1:2">
      <c r="A1" s="197" t="s">
        <v>3329</v>
      </c>
      <c r="B1" s="198"/>
    </row>
    <row r="2" s="192" customFormat="1" ht="20.1" customHeight="1" spans="1:2">
      <c r="A2" s="199"/>
      <c r="B2" s="200" t="s">
        <v>1</v>
      </c>
    </row>
    <row r="3" s="193" customFormat="1" ht="45" customHeight="1" spans="1:2">
      <c r="A3" s="201" t="s">
        <v>3330</v>
      </c>
      <c r="B3" s="201" t="s">
        <v>3326</v>
      </c>
    </row>
    <row r="4" s="192" customFormat="1" ht="36" customHeight="1" spans="1:2">
      <c r="A4" s="202"/>
      <c r="B4" s="203"/>
    </row>
    <row r="5" s="192" customFormat="1" ht="36" customHeight="1" spans="1:2">
      <c r="A5" s="202"/>
      <c r="B5" s="203"/>
    </row>
    <row r="6" s="192" customFormat="1" ht="36" customHeight="1" spans="1:2">
      <c r="A6" s="202"/>
      <c r="B6" s="203"/>
    </row>
    <row r="7" s="192" customFormat="1" ht="36" customHeight="1" spans="1:2">
      <c r="A7" s="202"/>
      <c r="B7" s="203"/>
    </row>
    <row r="8" s="192" customFormat="1" ht="36" customHeight="1" spans="1:2">
      <c r="A8" s="202"/>
      <c r="B8" s="203"/>
    </row>
    <row r="9" s="192" customFormat="1" ht="36" customHeight="1" spans="1:2">
      <c r="A9" s="202"/>
      <c r="B9" s="203"/>
    </row>
    <row r="10" s="192" customFormat="1" ht="36" customHeight="1" spans="1:2">
      <c r="A10" s="204"/>
      <c r="B10" s="203"/>
    </row>
    <row r="11" s="192" customFormat="1" ht="36" customHeight="1" spans="1:2">
      <c r="A11" s="205"/>
      <c r="B11" s="203"/>
    </row>
    <row r="12" s="192" customFormat="1" ht="36" customHeight="1" spans="1:2">
      <c r="A12" s="206"/>
      <c r="B12" s="203"/>
    </row>
    <row r="13" s="192" customFormat="1" ht="36" customHeight="1" spans="1:2">
      <c r="A13" s="206"/>
      <c r="B13" s="203"/>
    </row>
    <row r="14" s="192" customFormat="1" ht="36" customHeight="1" spans="1:2">
      <c r="A14" s="206"/>
      <c r="B14" s="203"/>
    </row>
    <row r="15" s="192" customFormat="1" ht="36" customHeight="1" spans="1:2">
      <c r="A15" s="206"/>
      <c r="B15" s="203"/>
    </row>
    <row r="16" s="192" customFormat="1" ht="36" customHeight="1" spans="1:2">
      <c r="A16" s="206"/>
      <c r="B16" s="203"/>
    </row>
    <row r="17" s="192" customFormat="1" ht="36" customHeight="1" spans="1:2">
      <c r="A17" s="206"/>
      <c r="B17" s="203"/>
    </row>
    <row r="18" s="192" customFormat="1" ht="36" customHeight="1" spans="1:2">
      <c r="A18" s="206"/>
      <c r="B18" s="203"/>
    </row>
    <row r="19" s="192" customFormat="1" ht="30.95" customHeight="1" spans="1:2">
      <c r="A19" s="207" t="s">
        <v>3327</v>
      </c>
      <c r="B19" s="208"/>
    </row>
    <row r="20" s="194" customFormat="1" ht="23.25" customHeight="1" spans="1:2">
      <c r="A20" s="172" t="s">
        <v>3331</v>
      </c>
      <c r="B20" s="209"/>
    </row>
    <row r="21" s="192" customFormat="1" spans="2:16377">
      <c r="B21" s="195"/>
      <c r="XEU21" s="196"/>
      <c r="XEV21" s="196"/>
      <c r="XEW21" s="196"/>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0"/>
  <sheetViews>
    <sheetView showGridLines="0" showZeros="0" zoomScale="90" zoomScaleNormal="90" topLeftCell="B1" workbookViewId="0">
      <pane ySplit="3" topLeftCell="A28" activePane="bottomLeft" state="frozen"/>
      <selection/>
      <selection pane="bottomLeft" activeCell="B30" sqref="B30"/>
    </sheetView>
  </sheetViews>
  <sheetFormatPr defaultColWidth="9" defaultRowHeight="14.25" outlineLevelCol="4"/>
  <cols>
    <col min="1" max="1" width="12.75" style="195" customWidth="1"/>
    <col min="2" max="2" width="50.75" style="195" customWidth="1"/>
    <col min="3" max="5" width="20.625" style="195" customWidth="1"/>
    <col min="6" max="16384" width="9" style="297"/>
  </cols>
  <sheetData>
    <row r="1" ht="45" customHeight="1" spans="1:5">
      <c r="A1" s="353"/>
      <c r="B1" s="353" t="s">
        <v>67</v>
      </c>
      <c r="C1" s="353"/>
      <c r="D1" s="353"/>
      <c r="E1" s="353"/>
    </row>
    <row r="2" ht="18.95" customHeight="1" spans="1:5">
      <c r="A2" s="490"/>
      <c r="B2" s="474"/>
      <c r="C2" s="356"/>
      <c r="E2" s="475" t="s">
        <v>1</v>
      </c>
    </row>
    <row r="3" s="471" customFormat="1" ht="45" customHeight="1" spans="1:5">
      <c r="A3" s="491" t="s">
        <v>2</v>
      </c>
      <c r="B3" s="492" t="s">
        <v>3</v>
      </c>
      <c r="C3" s="377" t="s">
        <v>4</v>
      </c>
      <c r="D3" s="377" t="s">
        <v>5</v>
      </c>
      <c r="E3" s="492" t="s">
        <v>6</v>
      </c>
    </row>
    <row r="4" ht="37.5" customHeight="1" spans="1:5">
      <c r="A4" s="479" t="s">
        <v>68</v>
      </c>
      <c r="B4" s="493" t="s">
        <v>69</v>
      </c>
      <c r="C4" s="494">
        <v>23509</v>
      </c>
      <c r="D4" s="494">
        <v>20902</v>
      </c>
      <c r="E4" s="128">
        <f>(D4-C4)/C4</f>
        <v>-0.111</v>
      </c>
    </row>
    <row r="5" ht="37.5" customHeight="1" spans="1:5">
      <c r="A5" s="479" t="s">
        <v>70</v>
      </c>
      <c r="B5" s="495" t="s">
        <v>71</v>
      </c>
      <c r="C5" s="494">
        <v>0</v>
      </c>
      <c r="D5" s="494">
        <v>0</v>
      </c>
      <c r="E5" s="128"/>
    </row>
    <row r="6" ht="37.5" customHeight="1" spans="1:5">
      <c r="A6" s="479" t="s">
        <v>72</v>
      </c>
      <c r="B6" s="495" t="s">
        <v>73</v>
      </c>
      <c r="C6" s="494">
        <v>40</v>
      </c>
      <c r="D6" s="494">
        <v>82</v>
      </c>
      <c r="E6" s="128">
        <f t="shared" ref="E6:E38" si="0">(D6-C6)/C6</f>
        <v>1.05</v>
      </c>
    </row>
    <row r="7" ht="37.5" customHeight="1" spans="1:5">
      <c r="A7" s="479" t="s">
        <v>74</v>
      </c>
      <c r="B7" s="495" t="s">
        <v>75</v>
      </c>
      <c r="C7" s="494">
        <v>12912</v>
      </c>
      <c r="D7" s="494">
        <v>10705</v>
      </c>
      <c r="E7" s="128">
        <f t="shared" si="0"/>
        <v>-0.171</v>
      </c>
    </row>
    <row r="8" ht="37.5" customHeight="1" spans="1:5">
      <c r="A8" s="479" t="s">
        <v>76</v>
      </c>
      <c r="B8" s="495" t="s">
        <v>77</v>
      </c>
      <c r="C8" s="494">
        <v>62804</v>
      </c>
      <c r="D8" s="494">
        <v>60622</v>
      </c>
      <c r="E8" s="128">
        <f t="shared" si="0"/>
        <v>-0.035</v>
      </c>
    </row>
    <row r="9" ht="37.5" customHeight="1" spans="1:5">
      <c r="A9" s="479" t="s">
        <v>78</v>
      </c>
      <c r="B9" s="495" t="s">
        <v>79</v>
      </c>
      <c r="C9" s="494">
        <v>3272</v>
      </c>
      <c r="D9" s="494">
        <v>2969</v>
      </c>
      <c r="E9" s="128">
        <f t="shared" si="0"/>
        <v>-0.093</v>
      </c>
    </row>
    <row r="10" ht="37.5" customHeight="1" spans="1:5">
      <c r="A10" s="479" t="s">
        <v>80</v>
      </c>
      <c r="B10" s="495" t="s">
        <v>81</v>
      </c>
      <c r="C10" s="494">
        <v>14249</v>
      </c>
      <c r="D10" s="494">
        <v>4810</v>
      </c>
      <c r="E10" s="128">
        <f t="shared" si="0"/>
        <v>-0.662</v>
      </c>
    </row>
    <row r="11" ht="37.5" customHeight="1" spans="1:5">
      <c r="A11" s="479" t="s">
        <v>82</v>
      </c>
      <c r="B11" s="495" t="s">
        <v>83</v>
      </c>
      <c r="C11" s="494">
        <v>32099</v>
      </c>
      <c r="D11" s="494">
        <v>36699</v>
      </c>
      <c r="E11" s="128">
        <f t="shared" si="0"/>
        <v>0.143</v>
      </c>
    </row>
    <row r="12" ht="37.5" customHeight="1" spans="1:5">
      <c r="A12" s="479" t="s">
        <v>84</v>
      </c>
      <c r="B12" s="495" t="s">
        <v>85</v>
      </c>
      <c r="C12" s="494">
        <v>12991</v>
      </c>
      <c r="D12" s="494">
        <v>26529</v>
      </c>
      <c r="E12" s="128">
        <f t="shared" si="0"/>
        <v>1.042</v>
      </c>
    </row>
    <row r="13" ht="37.5" customHeight="1" spans="1:5">
      <c r="A13" s="479" t="s">
        <v>86</v>
      </c>
      <c r="B13" s="495" t="s">
        <v>87</v>
      </c>
      <c r="C13" s="494">
        <v>3344</v>
      </c>
      <c r="D13" s="494">
        <v>2831</v>
      </c>
      <c r="E13" s="128">
        <f t="shared" si="0"/>
        <v>-0.153</v>
      </c>
    </row>
    <row r="14" ht="37.5" customHeight="1" spans="1:5">
      <c r="A14" s="479" t="s">
        <v>88</v>
      </c>
      <c r="B14" s="495" t="s">
        <v>89</v>
      </c>
      <c r="C14" s="494">
        <v>10286</v>
      </c>
      <c r="D14" s="494">
        <v>5739</v>
      </c>
      <c r="E14" s="128">
        <f t="shared" si="0"/>
        <v>-0.442</v>
      </c>
    </row>
    <row r="15" ht="37.5" customHeight="1" spans="1:5">
      <c r="A15" s="479" t="s">
        <v>90</v>
      </c>
      <c r="B15" s="495" t="s">
        <v>91</v>
      </c>
      <c r="C15" s="494">
        <v>40656</v>
      </c>
      <c r="D15" s="494">
        <v>44502</v>
      </c>
      <c r="E15" s="128">
        <f t="shared" si="0"/>
        <v>0.095</v>
      </c>
    </row>
    <row r="16" ht="37.5" customHeight="1" spans="1:5">
      <c r="A16" s="479" t="s">
        <v>92</v>
      </c>
      <c r="B16" s="495" t="s">
        <v>93</v>
      </c>
      <c r="C16" s="494">
        <v>1638</v>
      </c>
      <c r="D16" s="494">
        <v>2425</v>
      </c>
      <c r="E16" s="128">
        <f t="shared" si="0"/>
        <v>0.48</v>
      </c>
    </row>
    <row r="17" ht="37.5" customHeight="1" spans="1:5">
      <c r="A17" s="479" t="s">
        <v>94</v>
      </c>
      <c r="B17" s="495" t="s">
        <v>95</v>
      </c>
      <c r="C17" s="494">
        <v>1290</v>
      </c>
      <c r="D17" s="494">
        <v>180</v>
      </c>
      <c r="E17" s="128">
        <f t="shared" si="0"/>
        <v>-0.86</v>
      </c>
    </row>
    <row r="18" ht="37.5" customHeight="1" spans="1:5">
      <c r="A18" s="479" t="s">
        <v>96</v>
      </c>
      <c r="B18" s="495" t="s">
        <v>97</v>
      </c>
      <c r="C18" s="494">
        <v>675</v>
      </c>
      <c r="D18" s="494">
        <v>1520</v>
      </c>
      <c r="E18" s="128">
        <f t="shared" si="0"/>
        <v>1.252</v>
      </c>
    </row>
    <row r="19" ht="37.5" customHeight="1" spans="1:5">
      <c r="A19" s="479" t="s">
        <v>98</v>
      </c>
      <c r="B19" s="495" t="s">
        <v>99</v>
      </c>
      <c r="C19" s="494">
        <v>41</v>
      </c>
      <c r="D19" s="494">
        <v>0</v>
      </c>
      <c r="E19" s="128"/>
    </row>
    <row r="20" ht="37.5" customHeight="1" spans="1:5">
      <c r="A20" s="479" t="s">
        <v>100</v>
      </c>
      <c r="B20" s="495" t="s">
        <v>101</v>
      </c>
      <c r="C20" s="494"/>
      <c r="D20" s="494"/>
      <c r="E20" s="128"/>
    </row>
    <row r="21" ht="37.5" customHeight="1" spans="1:5">
      <c r="A21" s="479" t="s">
        <v>102</v>
      </c>
      <c r="B21" s="495" t="s">
        <v>103</v>
      </c>
      <c r="C21" s="494">
        <v>1715</v>
      </c>
      <c r="D21" s="494">
        <v>2030</v>
      </c>
      <c r="E21" s="128">
        <f t="shared" si="0"/>
        <v>0.184</v>
      </c>
    </row>
    <row r="22" ht="37.5" customHeight="1" spans="1:5">
      <c r="A22" s="479" t="s">
        <v>104</v>
      </c>
      <c r="B22" s="495" t="s">
        <v>105</v>
      </c>
      <c r="C22" s="494">
        <v>6094</v>
      </c>
      <c r="D22" s="494">
        <v>7065</v>
      </c>
      <c r="E22" s="128">
        <f t="shared" si="0"/>
        <v>0.159</v>
      </c>
    </row>
    <row r="23" ht="37.5" customHeight="1" spans="1:5">
      <c r="A23" s="479" t="s">
        <v>106</v>
      </c>
      <c r="B23" s="495" t="s">
        <v>107</v>
      </c>
      <c r="C23" s="494">
        <v>343</v>
      </c>
      <c r="D23" s="494">
        <v>180</v>
      </c>
      <c r="E23" s="128">
        <f t="shared" si="0"/>
        <v>-0.475</v>
      </c>
    </row>
    <row r="24" ht="37.5" customHeight="1" spans="1:5">
      <c r="A24" s="479" t="s">
        <v>108</v>
      </c>
      <c r="B24" s="495" t="s">
        <v>109</v>
      </c>
      <c r="C24" s="494">
        <v>1936</v>
      </c>
      <c r="D24" s="494">
        <v>1301</v>
      </c>
      <c r="E24" s="128">
        <f t="shared" si="0"/>
        <v>-0.328</v>
      </c>
    </row>
    <row r="25" ht="37.5" customHeight="1" spans="1:5">
      <c r="A25" s="479" t="s">
        <v>110</v>
      </c>
      <c r="B25" s="495" t="s">
        <v>111</v>
      </c>
      <c r="C25" s="494">
        <v>0</v>
      </c>
      <c r="D25" s="494">
        <v>2000</v>
      </c>
      <c r="E25" s="128"/>
    </row>
    <row r="26" ht="37.5" customHeight="1" spans="1:5">
      <c r="A26" s="479" t="s">
        <v>112</v>
      </c>
      <c r="B26" s="495" t="s">
        <v>113</v>
      </c>
      <c r="C26" s="494">
        <v>2208</v>
      </c>
      <c r="D26" s="494">
        <v>2300</v>
      </c>
      <c r="E26" s="128">
        <f t="shared" si="0"/>
        <v>0.042</v>
      </c>
    </row>
    <row r="27" ht="37.5" customHeight="1" spans="1:5">
      <c r="A27" s="479" t="s">
        <v>114</v>
      </c>
      <c r="B27" s="495" t="s">
        <v>115</v>
      </c>
      <c r="C27" s="494">
        <v>24</v>
      </c>
      <c r="D27" s="494">
        <v>20</v>
      </c>
      <c r="E27" s="128">
        <f t="shared" si="0"/>
        <v>-0.167</v>
      </c>
    </row>
    <row r="28" ht="37.5" customHeight="1" spans="1:5">
      <c r="A28" s="479" t="s">
        <v>116</v>
      </c>
      <c r="B28" s="495" t="s">
        <v>117</v>
      </c>
      <c r="C28" s="494"/>
      <c r="D28" s="494">
        <v>23074</v>
      </c>
      <c r="E28" s="128"/>
    </row>
    <row r="29" ht="37.5" customHeight="1" spans="1:5">
      <c r="A29" s="479"/>
      <c r="B29" s="495"/>
      <c r="C29" s="494"/>
      <c r="D29" s="494"/>
      <c r="E29" s="128"/>
    </row>
    <row r="30" s="355" customFormat="1" ht="37.5" customHeight="1" spans="1:5">
      <c r="A30" s="483"/>
      <c r="B30" s="484" t="s">
        <v>118</v>
      </c>
      <c r="C30" s="364">
        <f>SUM(C4:C28)</f>
        <v>232126</v>
      </c>
      <c r="D30" s="364">
        <f>SUM(D4:D28)</f>
        <v>258485</v>
      </c>
      <c r="E30" s="128">
        <f t="shared" si="0"/>
        <v>0.114</v>
      </c>
    </row>
    <row r="31" ht="37.5" customHeight="1" spans="1:5">
      <c r="A31" s="362">
        <v>230</v>
      </c>
      <c r="B31" s="496" t="s">
        <v>119</v>
      </c>
      <c r="C31" s="364">
        <f>SUM(C32:C34)</f>
        <v>530</v>
      </c>
      <c r="D31" s="364">
        <f>SUM(D32:D34)</f>
        <v>12046</v>
      </c>
      <c r="E31" s="128">
        <f t="shared" si="0"/>
        <v>21.728</v>
      </c>
    </row>
    <row r="32" ht="37.5" customHeight="1" spans="1:5">
      <c r="A32" s="497">
        <v>23006</v>
      </c>
      <c r="B32" s="498" t="s">
        <v>120</v>
      </c>
      <c r="C32" s="342"/>
      <c r="D32" s="342">
        <v>12046</v>
      </c>
      <c r="E32" s="128"/>
    </row>
    <row r="33" ht="37.5" customHeight="1" spans="1:5">
      <c r="A33" s="499">
        <v>23015</v>
      </c>
      <c r="B33" s="500" t="s">
        <v>121</v>
      </c>
      <c r="C33" s="342">
        <v>530</v>
      </c>
      <c r="D33" s="342"/>
      <c r="E33" s="128">
        <f>(D33-C33)/C33</f>
        <v>-1</v>
      </c>
    </row>
    <row r="34" s="473" customFormat="1" ht="36" customHeight="1" spans="1:5">
      <c r="A34" s="499">
        <v>23016</v>
      </c>
      <c r="B34" s="500" t="s">
        <v>122</v>
      </c>
      <c r="C34" s="342"/>
      <c r="D34" s="342"/>
      <c r="E34" s="128"/>
    </row>
    <row r="35" s="473" customFormat="1" ht="37.5" customHeight="1" spans="1:5">
      <c r="A35" s="362">
        <v>231</v>
      </c>
      <c r="B35" s="501" t="s">
        <v>123</v>
      </c>
      <c r="C35" s="364">
        <v>28800</v>
      </c>
      <c r="D35" s="364">
        <v>3880</v>
      </c>
      <c r="E35" s="128">
        <f>(D35-C35)/C35</f>
        <v>-0.865</v>
      </c>
    </row>
    <row r="36" s="473" customFormat="1" ht="37.5" customHeight="1" spans="1:5">
      <c r="A36" s="362">
        <v>231</v>
      </c>
      <c r="B36" s="501" t="s">
        <v>124</v>
      </c>
      <c r="C36" s="364">
        <v>3510</v>
      </c>
      <c r="D36" s="364">
        <v>3000</v>
      </c>
      <c r="E36" s="128">
        <f>(D36-C36)/C36</f>
        <v>-0.145</v>
      </c>
    </row>
    <row r="37" s="473" customFormat="1" ht="37.5" customHeight="1" spans="1:5">
      <c r="A37" s="362">
        <v>23009</v>
      </c>
      <c r="B37" s="502" t="s">
        <v>125</v>
      </c>
      <c r="C37" s="364">
        <v>3382</v>
      </c>
      <c r="D37" s="364"/>
      <c r="E37" s="128">
        <f>(D37-C37)/C37</f>
        <v>-1</v>
      </c>
    </row>
    <row r="38" ht="37.5" customHeight="1" spans="1:5">
      <c r="A38" s="483"/>
      <c r="B38" s="503" t="s">
        <v>126</v>
      </c>
      <c r="C38" s="364">
        <f>SUM(C30:C31,C35:C37)</f>
        <v>268348</v>
      </c>
      <c r="D38" s="364">
        <f>SUM(D30:D31,D35:D37)</f>
        <v>277411</v>
      </c>
      <c r="E38" s="128">
        <f t="shared" ref="E38" si="1">(D38-C38)/C38</f>
        <v>0.034</v>
      </c>
    </row>
    <row r="40" spans="4:4">
      <c r="D40" s="504"/>
    </row>
    <row r="42" spans="4:4">
      <c r="D42" s="504"/>
    </row>
    <row r="43" spans="4:4">
      <c r="D43" s="504"/>
    </row>
    <row r="45" spans="4:4">
      <c r="D45" s="504"/>
    </row>
    <row r="46" spans="4:4">
      <c r="D46" s="504"/>
    </row>
    <row r="47" spans="4:4">
      <c r="D47" s="504"/>
    </row>
    <row r="48" spans="4:4">
      <c r="D48" s="504"/>
    </row>
    <row r="50" spans="4:4">
      <c r="D50" s="504"/>
    </row>
  </sheetData>
  <mergeCells count="1">
    <mergeCell ref="B1:E1"/>
  </mergeCells>
  <conditionalFormatting sqref="C31:D31">
    <cfRule type="expression" dxfId="1" priority="28" stopIfTrue="1">
      <formula>"len($A:$A)=3"</formula>
    </cfRule>
    <cfRule type="expression" dxfId="1" priority="35" stopIfTrue="1">
      <formula>"len($A:$A)=3"</formula>
    </cfRule>
  </conditionalFormatting>
  <conditionalFormatting sqref="C34:D34">
    <cfRule type="expression" dxfId="1" priority="39" stopIfTrue="1">
      <formula>"len($A:$A)=3"</formula>
    </cfRule>
  </conditionalFormatting>
  <conditionalFormatting sqref="C35:D35">
    <cfRule type="expression" dxfId="1" priority="16" stopIfTrue="1">
      <formula>"len($A:$A)=3"</formula>
    </cfRule>
  </conditionalFormatting>
  <conditionalFormatting sqref="D35">
    <cfRule type="expression" dxfId="1" priority="15" stopIfTrue="1">
      <formula>"len($A:$A)=3"</formula>
    </cfRule>
  </conditionalFormatting>
  <conditionalFormatting sqref="C38:D38">
    <cfRule type="expression" dxfId="1" priority="36" stopIfTrue="1">
      <formula>"len($A:$A)=3"</formula>
    </cfRule>
  </conditionalFormatting>
  <conditionalFormatting sqref="D38">
    <cfRule type="expression" dxfId="1" priority="29" stopIfTrue="1">
      <formula>"len($A:$A)=3"</formula>
    </cfRule>
  </conditionalFormatting>
  <conditionalFormatting sqref="E38">
    <cfRule type="expression" dxfId="1" priority="7" stopIfTrue="1">
      <formula>"len($A:$A)=3"</formula>
    </cfRule>
    <cfRule type="expression" dxfId="1" priority="8" stopIfTrue="1">
      <formula>"len($A:$A)=3"</formula>
    </cfRule>
    <cfRule type="expression" dxfId="1" priority="9" stopIfTrue="1">
      <formula>"len($A:$A)=3"</formula>
    </cfRule>
    <cfRule type="expression" dxfId="1" priority="10" stopIfTrue="1">
      <formula>"len($A:$A)=3"</formula>
    </cfRule>
  </conditionalFormatting>
  <conditionalFormatting sqref="D33:D34">
    <cfRule type="expression" dxfId="1" priority="27" stopIfTrue="1">
      <formula>"len($A:$A)=3"</formula>
    </cfRule>
  </conditionalFormatting>
  <conditionalFormatting sqref="D37:D38">
    <cfRule type="expression" dxfId="1" priority="31" stopIfTrue="1">
      <formula>"len($A:$A)=3"</formula>
    </cfRule>
  </conditionalFormatting>
  <conditionalFormatting sqref="E4:E37">
    <cfRule type="expression" dxfId="1" priority="3" stopIfTrue="1">
      <formula>"len($A:$A)=3"</formula>
    </cfRule>
    <cfRule type="expression" dxfId="1" priority="4" stopIfTrue="1">
      <formula>"len($A:$A)=3"</formula>
    </cfRule>
    <cfRule type="expression" dxfId="1" priority="5" stopIfTrue="1">
      <formula>"len($A:$A)=3"</formula>
    </cfRule>
    <cfRule type="expression" dxfId="1" priority="6" stopIfTrue="1">
      <formula>"len($A:$A)=3"</formula>
    </cfRule>
  </conditionalFormatting>
  <conditionalFormatting sqref="E2 D39:E43">
    <cfRule type="cellIs" dxfId="0" priority="66" stopIfTrue="1" operator="lessThanOrEqual">
      <formula>-1</formula>
    </cfRule>
  </conditionalFormatting>
  <conditionalFormatting sqref="C31:D34">
    <cfRule type="expression" dxfId="1" priority="34" stopIfTrue="1">
      <formula>"len($A:$A)=3"</formula>
    </cfRule>
    <cfRule type="expression" dxfId="1" priority="37" stopIfTrue="1">
      <formula>"len($A:$A)=3"</formula>
    </cfRule>
  </conditionalFormatting>
  <conditionalFormatting sqref="C31:D31 D33:D34">
    <cfRule type="expression" dxfId="1" priority="30" stopIfTrue="1">
      <formula>"len($A:$A)=3"</formula>
    </cfRule>
  </conditionalFormatting>
  <conditionalFormatting sqref="A33:B34">
    <cfRule type="expression" dxfId="1" priority="48" stopIfTrue="1">
      <formula>"len($A:$A)=3"</formula>
    </cfRule>
  </conditionalFormatting>
  <conditionalFormatting sqref="C33:D34">
    <cfRule type="expression" dxfId="1" priority="33" stopIfTrue="1">
      <formula>"len($A:$A)=3"</formula>
    </cfRule>
  </conditionalFormatting>
  <conditionalFormatting sqref="C34:D34 C36:D37">
    <cfRule type="expression" dxfId="1" priority="32" stopIfTrue="1">
      <formula>"len($A:$A)=3"</formula>
    </cfRule>
  </conditionalFormatting>
  <conditionalFormatting sqref="D34 D36:D37">
    <cfRule type="expression" dxfId="1" priority="26" stopIfTrue="1">
      <formula>"len($A:$A)=3"</formula>
    </cfRule>
  </conditionalFormatting>
  <conditionalFormatting sqref="C37:D38">
    <cfRule type="expression" dxfId="1" priority="3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3"/>
  <sheetViews>
    <sheetView showGridLines="0" showZeros="0" zoomScale="115" zoomScaleNormal="115" workbookViewId="0">
      <selection activeCell="D4" sqref="D4"/>
    </sheetView>
  </sheetViews>
  <sheetFormatPr defaultColWidth="9" defaultRowHeight="14.25" outlineLevelCol="3"/>
  <cols>
    <col min="1" max="1" width="46.5" style="150" customWidth="1"/>
    <col min="2" max="4" width="20.625" style="150" customWidth="1"/>
    <col min="5" max="5" width="26.7333333333333" style="150" customWidth="1"/>
    <col min="6" max="16384" width="9" style="150"/>
  </cols>
  <sheetData>
    <row r="1" ht="45" customHeight="1" spans="1:4">
      <c r="A1" s="175" t="s">
        <v>3332</v>
      </c>
      <c r="B1" s="175"/>
      <c r="C1" s="175"/>
      <c r="D1" s="175"/>
    </row>
    <row r="2" s="182" customFormat="1" ht="20.1" customHeight="1" spans="1:4">
      <c r="A2" s="183"/>
      <c r="B2" s="184"/>
      <c r="C2" s="185"/>
      <c r="D2" s="186" t="s">
        <v>1</v>
      </c>
    </row>
    <row r="3" ht="45" customHeight="1" spans="1:4">
      <c r="A3" s="187" t="s">
        <v>3333</v>
      </c>
      <c r="B3" s="125" t="s">
        <v>4</v>
      </c>
      <c r="C3" s="125" t="s">
        <v>5</v>
      </c>
      <c r="D3" s="125" t="s">
        <v>6</v>
      </c>
    </row>
    <row r="4" ht="36" customHeight="1" spans="1:4">
      <c r="A4" s="188" t="s">
        <v>3334</v>
      </c>
      <c r="B4" s="159">
        <v>18651</v>
      </c>
      <c r="C4" s="160">
        <v>18345</v>
      </c>
      <c r="D4" s="128">
        <f t="shared" ref="D4:D11" si="0">(C4-B4)/B4</f>
        <v>-0.016</v>
      </c>
    </row>
    <row r="5" ht="36" customHeight="1" spans="1:4">
      <c r="A5" s="189" t="s">
        <v>3335</v>
      </c>
      <c r="B5" s="162">
        <v>18002</v>
      </c>
      <c r="C5" s="162">
        <v>17689</v>
      </c>
      <c r="D5" s="131">
        <f t="shared" si="0"/>
        <v>-0.017</v>
      </c>
    </row>
    <row r="6" ht="36" customHeight="1" spans="1:4">
      <c r="A6" s="189" t="s">
        <v>3336</v>
      </c>
      <c r="B6" s="162">
        <v>21</v>
      </c>
      <c r="C6" s="163">
        <v>16</v>
      </c>
      <c r="D6" s="131">
        <f t="shared" si="0"/>
        <v>-0.238</v>
      </c>
    </row>
    <row r="7" s="174" customFormat="1" ht="36" customHeight="1" spans="1:4">
      <c r="A7" s="189" t="s">
        <v>3337</v>
      </c>
      <c r="B7" s="162"/>
      <c r="C7" s="163"/>
      <c r="D7" s="164"/>
    </row>
    <row r="8" ht="36" customHeight="1" spans="1:4">
      <c r="A8" s="188" t="s">
        <v>3338</v>
      </c>
      <c r="B8" s="159">
        <v>16909</v>
      </c>
      <c r="C8" s="159">
        <v>17513</v>
      </c>
      <c r="D8" s="128">
        <f t="shared" si="0"/>
        <v>0.036</v>
      </c>
    </row>
    <row r="9" ht="36" customHeight="1" spans="1:4">
      <c r="A9" s="189" t="s">
        <v>3335</v>
      </c>
      <c r="B9" s="162">
        <v>15379</v>
      </c>
      <c r="C9" s="163">
        <v>15985</v>
      </c>
      <c r="D9" s="131">
        <f t="shared" si="0"/>
        <v>0.039</v>
      </c>
    </row>
    <row r="10" ht="36" customHeight="1" spans="1:4">
      <c r="A10" s="189" t="s">
        <v>3336</v>
      </c>
      <c r="B10" s="162">
        <v>102</v>
      </c>
      <c r="C10" s="163">
        <v>96</v>
      </c>
      <c r="D10" s="131">
        <f t="shared" si="0"/>
        <v>-0.059</v>
      </c>
    </row>
    <row r="11" ht="36" customHeight="1" spans="1:4">
      <c r="A11" s="189" t="s">
        <v>3337</v>
      </c>
      <c r="B11" s="162">
        <v>1310</v>
      </c>
      <c r="C11" s="163">
        <v>1309</v>
      </c>
      <c r="D11" s="131">
        <f t="shared" si="0"/>
        <v>-0.001</v>
      </c>
    </row>
    <row r="12" ht="36" customHeight="1" spans="1:4">
      <c r="A12" s="188" t="s">
        <v>3339</v>
      </c>
      <c r="B12" s="159"/>
      <c r="C12" s="160"/>
      <c r="D12" s="167"/>
    </row>
    <row r="13" ht="36" customHeight="1" spans="1:4">
      <c r="A13" s="189" t="s">
        <v>3335</v>
      </c>
      <c r="B13" s="162"/>
      <c r="C13" s="163"/>
      <c r="D13" s="164"/>
    </row>
    <row r="14" ht="36" customHeight="1" spans="1:4">
      <c r="A14" s="189" t="s">
        <v>3336</v>
      </c>
      <c r="B14" s="162"/>
      <c r="C14" s="163"/>
      <c r="D14" s="164"/>
    </row>
    <row r="15" ht="36" customHeight="1" spans="1:4">
      <c r="A15" s="189" t="s">
        <v>3337</v>
      </c>
      <c r="B15" s="162">
        <v>0</v>
      </c>
      <c r="C15" s="163"/>
      <c r="D15" s="164" t="str">
        <f>IF(B15&gt;0,C15/B15-1,IF(B15&lt;0,-(C15/B15-1),""))</f>
        <v/>
      </c>
    </row>
    <row r="16" ht="36" customHeight="1" spans="1:4">
      <c r="A16" s="188" t="s">
        <v>3340</v>
      </c>
      <c r="B16" s="159"/>
      <c r="C16" s="160"/>
      <c r="D16" s="167"/>
    </row>
    <row r="17" ht="36" customHeight="1" spans="1:4">
      <c r="A17" s="189" t="s">
        <v>3335</v>
      </c>
      <c r="B17" s="162"/>
      <c r="C17" s="168"/>
      <c r="D17" s="164"/>
    </row>
    <row r="18" ht="36" customHeight="1" spans="1:4">
      <c r="A18" s="189" t="s">
        <v>3336</v>
      </c>
      <c r="B18" s="162"/>
      <c r="C18" s="168"/>
      <c r="D18" s="164"/>
    </row>
    <row r="19" ht="36" customHeight="1" spans="1:4">
      <c r="A19" s="189" t="s">
        <v>3337</v>
      </c>
      <c r="B19" s="162"/>
      <c r="C19" s="168"/>
      <c r="D19" s="164"/>
    </row>
    <row r="20" ht="36" customHeight="1" spans="1:4">
      <c r="A20" s="188" t="s">
        <v>3341</v>
      </c>
      <c r="B20" s="159"/>
      <c r="C20" s="160"/>
      <c r="D20" s="167"/>
    </row>
    <row r="21" ht="36" customHeight="1" spans="1:4">
      <c r="A21" s="189" t="s">
        <v>3335</v>
      </c>
      <c r="B21" s="162"/>
      <c r="C21" s="160"/>
      <c r="D21" s="164"/>
    </row>
    <row r="22" ht="36" customHeight="1" spans="1:4">
      <c r="A22" s="189" t="s">
        <v>3336</v>
      </c>
      <c r="B22" s="162"/>
      <c r="C22" s="162"/>
      <c r="D22" s="164"/>
    </row>
    <row r="23" ht="36" customHeight="1" spans="1:4">
      <c r="A23" s="189" t="s">
        <v>3337</v>
      </c>
      <c r="B23" s="162"/>
      <c r="C23" s="163"/>
      <c r="D23" s="170"/>
    </row>
    <row r="24" ht="36" customHeight="1" spans="1:4">
      <c r="A24" s="188" t="s">
        <v>3342</v>
      </c>
      <c r="B24" s="171"/>
      <c r="C24" s="160"/>
      <c r="D24" s="167"/>
    </row>
    <row r="25" ht="36" customHeight="1" spans="1:4">
      <c r="A25" s="189" t="s">
        <v>3335</v>
      </c>
      <c r="B25" s="162"/>
      <c r="C25" s="190"/>
      <c r="D25" s="164"/>
    </row>
    <row r="26" ht="36" customHeight="1" spans="1:4">
      <c r="A26" s="189" t="s">
        <v>3336</v>
      </c>
      <c r="B26" s="162"/>
      <c r="C26" s="162"/>
      <c r="D26" s="164"/>
    </row>
    <row r="27" ht="36" customHeight="1" spans="1:4">
      <c r="A27" s="189" t="s">
        <v>3337</v>
      </c>
      <c r="B27" s="162"/>
      <c r="C27" s="162"/>
      <c r="D27" s="164"/>
    </row>
    <row r="28" ht="36" customHeight="1" spans="1:4">
      <c r="A28" s="188" t="s">
        <v>3343</v>
      </c>
      <c r="B28" s="159"/>
      <c r="C28" s="160"/>
      <c r="D28" s="167"/>
    </row>
    <row r="29" ht="36" customHeight="1" spans="1:4">
      <c r="A29" s="189" t="s">
        <v>3335</v>
      </c>
      <c r="B29" s="162"/>
      <c r="C29" s="190"/>
      <c r="D29" s="164"/>
    </row>
    <row r="30" ht="36" customHeight="1" spans="1:4">
      <c r="A30" s="189" t="s">
        <v>3336</v>
      </c>
      <c r="B30" s="162"/>
      <c r="C30" s="190"/>
      <c r="D30" s="164"/>
    </row>
    <row r="31" ht="36" customHeight="1" spans="1:4">
      <c r="A31" s="189" t="s">
        <v>3337</v>
      </c>
      <c r="B31" s="162"/>
      <c r="C31" s="190"/>
      <c r="D31" s="164"/>
    </row>
    <row r="32" ht="36" customHeight="1" spans="1:4">
      <c r="A32" s="146" t="s">
        <v>3344</v>
      </c>
      <c r="B32" s="171">
        <f>B4+B8</f>
        <v>35560</v>
      </c>
      <c r="C32" s="171">
        <f>C4+C8</f>
        <v>35858</v>
      </c>
      <c r="D32" s="128">
        <f t="shared" ref="D32:D39" si="1">(C32-B32)/B32</f>
        <v>0.008</v>
      </c>
    </row>
    <row r="33" ht="36" customHeight="1" spans="1:4">
      <c r="A33" s="189" t="s">
        <v>3345</v>
      </c>
      <c r="B33" s="162">
        <f>B5+B9</f>
        <v>33381</v>
      </c>
      <c r="C33" s="162">
        <f>C5+C9</f>
        <v>33674</v>
      </c>
      <c r="D33" s="128">
        <f t="shared" si="1"/>
        <v>0.009</v>
      </c>
    </row>
    <row r="34" ht="36" customHeight="1" spans="1:4">
      <c r="A34" s="189" t="s">
        <v>3346</v>
      </c>
      <c r="B34" s="162">
        <f>B6+B10</f>
        <v>123</v>
      </c>
      <c r="C34" s="162">
        <f>C6+C10</f>
        <v>112</v>
      </c>
      <c r="D34" s="128">
        <f t="shared" si="1"/>
        <v>-0.089</v>
      </c>
    </row>
    <row r="35" ht="36" customHeight="1" spans="1:4">
      <c r="A35" s="189" t="s">
        <v>3347</v>
      </c>
      <c r="B35" s="162">
        <f>B7+B11</f>
        <v>1310</v>
      </c>
      <c r="C35" s="162">
        <f>C7+C11</f>
        <v>1309</v>
      </c>
      <c r="D35" s="128">
        <f t="shared" si="1"/>
        <v>-0.001</v>
      </c>
    </row>
    <row r="36" ht="36" customHeight="1" spans="1:4">
      <c r="A36" s="148" t="s">
        <v>3348</v>
      </c>
      <c r="B36" s="159">
        <v>8130</v>
      </c>
      <c r="C36" s="159">
        <v>8696</v>
      </c>
      <c r="D36" s="128">
        <f t="shared" si="1"/>
        <v>0.07</v>
      </c>
    </row>
    <row r="37" ht="36" customHeight="1" spans="1:4">
      <c r="A37" s="148" t="s">
        <v>3349</v>
      </c>
      <c r="B37" s="159">
        <v>13923</v>
      </c>
      <c r="C37" s="159">
        <v>14333</v>
      </c>
      <c r="D37" s="128">
        <f t="shared" si="1"/>
        <v>0.029</v>
      </c>
    </row>
    <row r="38" ht="36" customHeight="1" spans="1:4">
      <c r="A38" s="191" t="s">
        <v>3350</v>
      </c>
      <c r="B38" s="159"/>
      <c r="C38" s="160"/>
      <c r="D38" s="128"/>
    </row>
    <row r="39" ht="36" customHeight="1" spans="1:4">
      <c r="A39" s="146" t="s">
        <v>3351</v>
      </c>
      <c r="B39" s="159">
        <f>B32+B36+B37</f>
        <v>57613</v>
      </c>
      <c r="C39" s="159">
        <f>C32+C36+C37</f>
        <v>58887</v>
      </c>
      <c r="D39" s="128">
        <f t="shared" si="1"/>
        <v>0.022</v>
      </c>
    </row>
    <row r="40" ht="33" customHeight="1" spans="1:1">
      <c r="A40" s="172"/>
    </row>
    <row r="41" spans="2:3">
      <c r="B41" s="181"/>
      <c r="C41" s="181"/>
    </row>
    <row r="42" spans="2:3">
      <c r="B42" s="181"/>
      <c r="C42" s="181"/>
    </row>
    <row r="43" spans="2:3">
      <c r="B43" s="181"/>
      <c r="C43" s="181"/>
    </row>
  </sheetData>
  <mergeCells count="1">
    <mergeCell ref="A1:D1"/>
  </mergeCells>
  <conditionalFormatting sqref="D4">
    <cfRule type="expression" dxfId="1" priority="20" stopIfTrue="1">
      <formula>"len($A:$A)=3"</formula>
    </cfRule>
    <cfRule type="expression" dxfId="1" priority="19" stopIfTrue="1">
      <formula>"len($A:$A)=3"</formula>
    </cfRule>
    <cfRule type="expression" dxfId="1" priority="18" stopIfTrue="1">
      <formula>"len($A:$A)=3"</formula>
    </cfRule>
    <cfRule type="expression" dxfId="1" priority="17" stopIfTrue="1">
      <formula>"len($A:$A)=3"</formula>
    </cfRule>
  </conditionalFormatting>
  <conditionalFormatting sqref="D8">
    <cfRule type="expression" dxfId="1" priority="16" stopIfTrue="1">
      <formula>"len($A:$A)=3"</formula>
    </cfRule>
    <cfRule type="expression" dxfId="1" priority="15" stopIfTrue="1">
      <formula>"len($A:$A)=3"</formula>
    </cfRule>
    <cfRule type="expression" dxfId="1" priority="14" stopIfTrue="1">
      <formula>"len($A:$A)=3"</formula>
    </cfRule>
    <cfRule type="expression" dxfId="1" priority="13" stopIfTrue="1">
      <formula>"len($A:$A)=3"</formula>
    </cfRule>
  </conditionalFormatting>
  <conditionalFormatting sqref="D5:D6">
    <cfRule type="expression" dxfId="1" priority="8" stopIfTrue="1">
      <formula>"len($A:$A)=3"</formula>
    </cfRule>
    <cfRule type="expression" dxfId="1" priority="7" stopIfTrue="1">
      <formula>"len($A:$A)=3"</formula>
    </cfRule>
    <cfRule type="expression" dxfId="1" priority="6" stopIfTrue="1">
      <formula>"len($A:$A)=3"</formula>
    </cfRule>
    <cfRule type="expression" dxfId="1" priority="5" stopIfTrue="1">
      <formula>"len($A:$A)=3"</formula>
    </cfRule>
  </conditionalFormatting>
  <conditionalFormatting sqref="D9:D11">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D32:D39">
    <cfRule type="expression" dxfId="1" priority="12" stopIfTrue="1">
      <formula>"len($A:$A)=3"</formula>
    </cfRule>
    <cfRule type="expression" dxfId="1" priority="11" stopIfTrue="1">
      <formula>"len($A:$A)=3"</formula>
    </cfRule>
    <cfRule type="expression" dxfId="1" priority="10" stopIfTrue="1">
      <formula>"len($A:$A)=3"</formula>
    </cfRule>
    <cfRule type="expression" dxfId="1" priority="9" stopIfTrue="1">
      <formula>"len($A:$A)=3"</formula>
    </cfRule>
  </conditionalFormatting>
  <conditionalFormatting sqref="C6:C7 C9:C11">
    <cfRule type="cellIs" dxfId="2" priority="21" stopIfTrue="1" operator="lessThanOrEqual">
      <formula>-1</formula>
    </cfRule>
  </conditionalFormatting>
  <conditionalFormatting sqref="D7 D12:D22 C17:C19 C25 C29:C31 D24:D31 C23 C13:C15">
    <cfRule type="cellIs" dxfId="2" priority="25" stopIfTrue="1" operator="lessThanOrEqual">
      <formula>-1</formula>
    </cfRule>
  </conditionalFormatting>
  <printOptions horizontalCentered="1"/>
  <pageMargins left="0.472222222222222" right="0.393055555555556" top="0.747916666666667" bottom="0.708333333333333" header="0.314583333333333" footer="0.314583333333333"/>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7"/>
  <sheetViews>
    <sheetView showGridLines="0" showZeros="0" workbookViewId="0">
      <pane ySplit="3" topLeftCell="A4" activePane="bottomLeft" state="frozen"/>
      <selection/>
      <selection pane="bottomLeft" activeCell="D4" sqref="D4:D23"/>
    </sheetView>
  </sheetViews>
  <sheetFormatPr defaultColWidth="9" defaultRowHeight="14.25" outlineLevelCol="3"/>
  <cols>
    <col min="1" max="1" width="45.625" style="150" customWidth="1"/>
    <col min="2" max="4" width="20.625" style="150" customWidth="1"/>
    <col min="5" max="5" width="23.25" style="150" customWidth="1"/>
    <col min="6" max="16384" width="9" style="150"/>
  </cols>
  <sheetData>
    <row r="1" ht="45" customHeight="1" spans="1:4">
      <c r="A1" s="175" t="s">
        <v>3352</v>
      </c>
      <c r="B1" s="175"/>
      <c r="C1" s="175"/>
      <c r="D1" s="175"/>
    </row>
    <row r="2" ht="20.1" customHeight="1" spans="1:4">
      <c r="A2" s="176"/>
      <c r="B2" s="177"/>
      <c r="C2" s="178"/>
      <c r="D2" s="179" t="s">
        <v>3353</v>
      </c>
    </row>
    <row r="3" ht="45" customHeight="1" spans="1:4">
      <c r="A3" s="124" t="s">
        <v>2449</v>
      </c>
      <c r="B3" s="125" t="s">
        <v>4</v>
      </c>
      <c r="C3" s="125" t="s">
        <v>5</v>
      </c>
      <c r="D3" s="125" t="s">
        <v>6</v>
      </c>
    </row>
    <row r="4" ht="36" customHeight="1" spans="1:4">
      <c r="A4" s="126" t="s">
        <v>3354</v>
      </c>
      <c r="B4" s="127">
        <v>13923</v>
      </c>
      <c r="C4" s="127">
        <v>14333</v>
      </c>
      <c r="D4" s="128">
        <f t="shared" ref="D4:D7" si="0">(C4-B4)/B4</f>
        <v>0.029</v>
      </c>
    </row>
    <row r="5" ht="36" customHeight="1" spans="1:4">
      <c r="A5" s="129" t="s">
        <v>3355</v>
      </c>
      <c r="B5" s="130">
        <v>13706</v>
      </c>
      <c r="C5" s="130">
        <v>13681</v>
      </c>
      <c r="D5" s="131">
        <f t="shared" si="0"/>
        <v>-0.002</v>
      </c>
    </row>
    <row r="6" ht="36" customHeight="1" spans="1:4">
      <c r="A6" s="180" t="s">
        <v>3356</v>
      </c>
      <c r="B6" s="127">
        <v>17236</v>
      </c>
      <c r="C6" s="127">
        <v>17211</v>
      </c>
      <c r="D6" s="128">
        <f t="shared" si="0"/>
        <v>-0.001</v>
      </c>
    </row>
    <row r="7" ht="36" customHeight="1" spans="1:4">
      <c r="A7" s="129" t="s">
        <v>3355</v>
      </c>
      <c r="B7" s="130">
        <v>17217</v>
      </c>
      <c r="C7" s="132">
        <v>17120</v>
      </c>
      <c r="D7" s="131">
        <f t="shared" si="0"/>
        <v>-0.006</v>
      </c>
    </row>
    <row r="8" s="174" customFormat="1" ht="36" customHeight="1" spans="1:4">
      <c r="A8" s="126" t="s">
        <v>3357</v>
      </c>
      <c r="B8" s="127"/>
      <c r="C8" s="127"/>
      <c r="D8" s="135"/>
    </row>
    <row r="9" s="174" customFormat="1" ht="36" customHeight="1" spans="1:4">
      <c r="A9" s="129" t="s">
        <v>3355</v>
      </c>
      <c r="B9" s="130"/>
      <c r="C9" s="132"/>
      <c r="D9" s="138"/>
    </row>
    <row r="10" s="174" customFormat="1" ht="36" customHeight="1" spans="1:4">
      <c r="A10" s="126" t="s">
        <v>3358</v>
      </c>
      <c r="B10" s="127"/>
      <c r="C10" s="127"/>
      <c r="D10" s="135"/>
    </row>
    <row r="11" s="174" customFormat="1" ht="36" customHeight="1" spans="1:4">
      <c r="A11" s="129" t="s">
        <v>3355</v>
      </c>
      <c r="B11" s="130"/>
      <c r="C11" s="140"/>
      <c r="D11" s="138"/>
    </row>
    <row r="12" s="174" customFormat="1" ht="36" customHeight="1" spans="1:4">
      <c r="A12" s="126" t="s">
        <v>3359</v>
      </c>
      <c r="B12" s="127"/>
      <c r="C12" s="127"/>
      <c r="D12" s="135"/>
    </row>
    <row r="13" s="174" customFormat="1" ht="36" customHeight="1" spans="1:4">
      <c r="A13" s="129" t="s">
        <v>3355</v>
      </c>
      <c r="B13" s="130"/>
      <c r="C13" s="140"/>
      <c r="D13" s="138"/>
    </row>
    <row r="14" s="174" customFormat="1" ht="36" customHeight="1" spans="1:4">
      <c r="A14" s="126" t="s">
        <v>3360</v>
      </c>
      <c r="B14" s="127"/>
      <c r="C14" s="127"/>
      <c r="D14" s="135"/>
    </row>
    <row r="15" ht="36" customHeight="1" spans="1:4">
      <c r="A15" s="129" t="s">
        <v>3355</v>
      </c>
      <c r="B15" s="130"/>
      <c r="C15" s="132"/>
      <c r="D15" s="138"/>
    </row>
    <row r="16" ht="36" customHeight="1" spans="1:4">
      <c r="A16" s="126" t="s">
        <v>3361</v>
      </c>
      <c r="B16" s="127"/>
      <c r="C16" s="127"/>
      <c r="D16" s="135"/>
    </row>
    <row r="17" ht="36" customHeight="1" spans="1:4">
      <c r="A17" s="129" t="s">
        <v>3355</v>
      </c>
      <c r="B17" s="130"/>
      <c r="C17" s="145"/>
      <c r="D17" s="138"/>
    </row>
    <row r="18" ht="36" customHeight="1" spans="1:4">
      <c r="A18" s="146" t="s">
        <v>3362</v>
      </c>
      <c r="B18" s="127">
        <f>B4+B6</f>
        <v>31159</v>
      </c>
      <c r="C18" s="127">
        <f>C4+C6</f>
        <v>31544</v>
      </c>
      <c r="D18" s="128">
        <f t="shared" ref="D18:D23" si="1">(C18-B18)/B18</f>
        <v>0.012</v>
      </c>
    </row>
    <row r="19" ht="36" customHeight="1" spans="1:4">
      <c r="A19" s="129" t="s">
        <v>3363</v>
      </c>
      <c r="B19" s="130">
        <f>B5+B7</f>
        <v>30923</v>
      </c>
      <c r="C19" s="130">
        <f>C5+C7</f>
        <v>30801</v>
      </c>
      <c r="D19" s="128">
        <f t="shared" si="1"/>
        <v>-0.004</v>
      </c>
    </row>
    <row r="20" ht="36" customHeight="1" spans="1:4">
      <c r="A20" s="147" t="s">
        <v>3364</v>
      </c>
      <c r="B20" s="127">
        <v>7799</v>
      </c>
      <c r="C20" s="127">
        <v>8998</v>
      </c>
      <c r="D20" s="128">
        <f t="shared" si="1"/>
        <v>0.154</v>
      </c>
    </row>
    <row r="21" ht="36" customHeight="1" spans="1:4">
      <c r="A21" s="147" t="s">
        <v>3365</v>
      </c>
      <c r="B21" s="127"/>
      <c r="C21" s="127"/>
      <c r="D21" s="128"/>
    </row>
    <row r="22" ht="36" customHeight="1" spans="1:4">
      <c r="A22" s="148" t="s">
        <v>3366</v>
      </c>
      <c r="B22" s="127">
        <v>18655</v>
      </c>
      <c r="C22" s="127">
        <v>18345</v>
      </c>
      <c r="D22" s="128">
        <f t="shared" si="1"/>
        <v>-0.017</v>
      </c>
    </row>
    <row r="23" ht="36" customHeight="1" spans="1:4">
      <c r="A23" s="146" t="s">
        <v>3367</v>
      </c>
      <c r="B23" s="127">
        <f>B18+B20+B22</f>
        <v>57613</v>
      </c>
      <c r="C23" s="127">
        <f>C18+C20+C22</f>
        <v>58887</v>
      </c>
      <c r="D23" s="128">
        <f t="shared" si="1"/>
        <v>0.022</v>
      </c>
    </row>
    <row r="24" ht="33" customHeight="1" spans="1:1">
      <c r="A24" s="172"/>
    </row>
    <row r="25" spans="2:3">
      <c r="B25" s="181"/>
      <c r="C25" s="181"/>
    </row>
    <row r="26" spans="2:3">
      <c r="B26" s="181"/>
      <c r="C26" s="181"/>
    </row>
    <row r="27" spans="2:3">
      <c r="B27" s="181"/>
      <c r="C27" s="181"/>
    </row>
  </sheetData>
  <mergeCells count="1">
    <mergeCell ref="A1:D1"/>
  </mergeCells>
  <conditionalFormatting sqref="D4">
    <cfRule type="expression" dxfId="1" priority="12" stopIfTrue="1">
      <formula>"len($A:$A)=3"</formula>
    </cfRule>
    <cfRule type="expression" dxfId="1" priority="11" stopIfTrue="1">
      <formula>"len($A:$A)=3"</formula>
    </cfRule>
    <cfRule type="expression" dxfId="1" priority="10" stopIfTrue="1">
      <formula>"len($A:$A)=3"</formula>
    </cfRule>
    <cfRule type="expression" dxfId="1" priority="9" stopIfTrue="1">
      <formula>"len($A:$A)=3"</formula>
    </cfRule>
  </conditionalFormatting>
  <conditionalFormatting sqref="D5">
    <cfRule type="expression" dxfId="1" priority="20" stopIfTrue="1">
      <formula>"len($A:$A)=3"</formula>
    </cfRule>
    <cfRule type="expression" dxfId="1" priority="19" stopIfTrue="1">
      <formula>"len($A:$A)=3"</formula>
    </cfRule>
    <cfRule type="expression" dxfId="1" priority="18" stopIfTrue="1">
      <formula>"len($A:$A)=3"</formula>
    </cfRule>
    <cfRule type="expression" dxfId="1" priority="17" stopIfTrue="1">
      <formula>"len($A:$A)=3"</formula>
    </cfRule>
  </conditionalFormatting>
  <conditionalFormatting sqref="D6">
    <cfRule type="expression" dxfId="1" priority="8" stopIfTrue="1">
      <formula>"len($A:$A)=3"</formula>
    </cfRule>
    <cfRule type="expression" dxfId="1" priority="7" stopIfTrue="1">
      <formula>"len($A:$A)=3"</formula>
    </cfRule>
    <cfRule type="expression" dxfId="1" priority="6" stopIfTrue="1">
      <formula>"len($A:$A)=3"</formula>
    </cfRule>
    <cfRule type="expression" dxfId="1" priority="5" stopIfTrue="1">
      <formula>"len($A:$A)=3"</formula>
    </cfRule>
  </conditionalFormatting>
  <conditionalFormatting sqref="D7">
    <cfRule type="expression" dxfId="1" priority="16" stopIfTrue="1">
      <formula>"len($A:$A)=3"</formula>
    </cfRule>
    <cfRule type="expression" dxfId="1" priority="15" stopIfTrue="1">
      <formula>"len($A:$A)=3"</formula>
    </cfRule>
    <cfRule type="expression" dxfId="1" priority="14" stopIfTrue="1">
      <formula>"len($A:$A)=3"</formula>
    </cfRule>
    <cfRule type="expression" dxfId="1" priority="13" stopIfTrue="1">
      <formula>"len($A:$A)=3"</formula>
    </cfRule>
  </conditionalFormatting>
  <conditionalFormatting sqref="D18:D23">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3"/>
  <sheetViews>
    <sheetView showGridLines="0" showZeros="0" workbookViewId="0">
      <pane ySplit="3" topLeftCell="A4" activePane="bottomLeft" state="frozen"/>
      <selection/>
      <selection pane="bottomLeft" activeCell="D4" sqref="D4:D39"/>
    </sheetView>
  </sheetViews>
  <sheetFormatPr defaultColWidth="9" defaultRowHeight="14.25" outlineLevelCol="3"/>
  <cols>
    <col min="1" max="1" width="46.125" style="151" customWidth="1"/>
    <col min="2" max="4" width="20.625" style="151" customWidth="1"/>
    <col min="5" max="16384" width="9" style="151"/>
  </cols>
  <sheetData>
    <row r="1" ht="45" customHeight="1" spans="1:4">
      <c r="A1" s="152" t="s">
        <v>3368</v>
      </c>
      <c r="B1" s="152"/>
      <c r="C1" s="152"/>
      <c r="D1" s="152"/>
    </row>
    <row r="2" ht="20.1" customHeight="1" spans="1:4">
      <c r="A2" s="153"/>
      <c r="B2" s="154"/>
      <c r="C2" s="155"/>
      <c r="D2" s="156" t="s">
        <v>1</v>
      </c>
    </row>
    <row r="3" ht="45" customHeight="1" spans="1:4">
      <c r="A3" s="157" t="s">
        <v>3333</v>
      </c>
      <c r="B3" s="125" t="s">
        <v>4</v>
      </c>
      <c r="C3" s="125" t="s">
        <v>5</v>
      </c>
      <c r="D3" s="125" t="s">
        <v>6</v>
      </c>
    </row>
    <row r="4" ht="36" customHeight="1" spans="1:4">
      <c r="A4" s="158" t="s">
        <v>3334</v>
      </c>
      <c r="B4" s="159">
        <v>18651</v>
      </c>
      <c r="C4" s="160">
        <v>18345</v>
      </c>
      <c r="D4" s="128">
        <f t="shared" ref="D4:D6" si="0">(C4-B4)/B4</f>
        <v>-0.016</v>
      </c>
    </row>
    <row r="5" ht="36" customHeight="1" spans="1:4">
      <c r="A5" s="161" t="s">
        <v>3335</v>
      </c>
      <c r="B5" s="162">
        <v>18002</v>
      </c>
      <c r="C5" s="162">
        <v>17689</v>
      </c>
      <c r="D5" s="131">
        <f t="shared" si="0"/>
        <v>-0.017</v>
      </c>
    </row>
    <row r="6" ht="36" customHeight="1" spans="1:4">
      <c r="A6" s="161" t="s">
        <v>3336</v>
      </c>
      <c r="B6" s="162">
        <v>21</v>
      </c>
      <c r="C6" s="163">
        <v>16</v>
      </c>
      <c r="D6" s="131">
        <f t="shared" si="0"/>
        <v>-0.238</v>
      </c>
    </row>
    <row r="7" s="149" customFormat="1" ht="36" customHeight="1" spans="1:4">
      <c r="A7" s="161" t="s">
        <v>3337</v>
      </c>
      <c r="B7" s="162"/>
      <c r="C7" s="163"/>
      <c r="D7" s="164"/>
    </row>
    <row r="8" s="149" customFormat="1" ht="36" customHeight="1" spans="1:4">
      <c r="A8" s="165" t="s">
        <v>3338</v>
      </c>
      <c r="B8" s="159">
        <v>16909</v>
      </c>
      <c r="C8" s="159">
        <v>17513</v>
      </c>
      <c r="D8" s="128">
        <f t="shared" ref="D8:D11" si="1">(C8-B8)/B8</f>
        <v>0.036</v>
      </c>
    </row>
    <row r="9" s="149" customFormat="1" ht="36" customHeight="1" spans="1:4">
      <c r="A9" s="161" t="s">
        <v>3335</v>
      </c>
      <c r="B9" s="162">
        <v>15379</v>
      </c>
      <c r="C9" s="163">
        <v>15985</v>
      </c>
      <c r="D9" s="131">
        <f t="shared" si="1"/>
        <v>0.039</v>
      </c>
    </row>
    <row r="10" s="149" customFormat="1" ht="36" customHeight="1" spans="1:4">
      <c r="A10" s="161" t="s">
        <v>3336</v>
      </c>
      <c r="B10" s="162">
        <v>102</v>
      </c>
      <c r="C10" s="163">
        <v>96</v>
      </c>
      <c r="D10" s="131">
        <f t="shared" si="1"/>
        <v>-0.059</v>
      </c>
    </row>
    <row r="11" s="149" customFormat="1" ht="36" customHeight="1" spans="1:4">
      <c r="A11" s="161" t="s">
        <v>3337</v>
      </c>
      <c r="B11" s="162">
        <v>1310</v>
      </c>
      <c r="C11" s="163">
        <v>1309</v>
      </c>
      <c r="D11" s="131">
        <f t="shared" si="1"/>
        <v>-0.001</v>
      </c>
    </row>
    <row r="12" s="149" customFormat="1" ht="36" customHeight="1" spans="1:4">
      <c r="A12" s="158" t="s">
        <v>3339</v>
      </c>
      <c r="B12" s="166"/>
      <c r="C12" s="166"/>
      <c r="D12" s="167"/>
    </row>
    <row r="13" ht="36" customHeight="1" spans="1:4">
      <c r="A13" s="161" t="s">
        <v>3335</v>
      </c>
      <c r="B13" s="168"/>
      <c r="C13" s="130"/>
      <c r="D13" s="164"/>
    </row>
    <row r="14" ht="36" customHeight="1" spans="1:4">
      <c r="A14" s="161" t="s">
        <v>3336</v>
      </c>
      <c r="B14" s="168"/>
      <c r="C14" s="168"/>
      <c r="D14" s="164"/>
    </row>
    <row r="15" ht="36" customHeight="1" spans="1:4">
      <c r="A15" s="161" t="s">
        <v>3337</v>
      </c>
      <c r="B15" s="168"/>
      <c r="C15" s="130"/>
      <c r="D15" s="164" t="str">
        <f>IF(B15&gt;0,C15/B15-1,IF(B15&lt;0,-(C15/B15-1),""))</f>
        <v/>
      </c>
    </row>
    <row r="16" ht="36" customHeight="1" spans="1:4">
      <c r="A16" s="158" t="s">
        <v>3340</v>
      </c>
      <c r="B16" s="166"/>
      <c r="C16" s="166"/>
      <c r="D16" s="167"/>
    </row>
    <row r="17" ht="36" customHeight="1" spans="1:4">
      <c r="A17" s="161" t="s">
        <v>3335</v>
      </c>
      <c r="B17" s="168"/>
      <c r="C17" s="168"/>
      <c r="D17" s="164"/>
    </row>
    <row r="18" ht="36" customHeight="1" spans="1:4">
      <c r="A18" s="161" t="s">
        <v>3336</v>
      </c>
      <c r="B18" s="168"/>
      <c r="C18" s="168"/>
      <c r="D18" s="164"/>
    </row>
    <row r="19" ht="36" customHeight="1" spans="1:4">
      <c r="A19" s="161" t="s">
        <v>3337</v>
      </c>
      <c r="B19" s="168"/>
      <c r="C19" s="169"/>
      <c r="D19" s="164"/>
    </row>
    <row r="20" ht="36" customHeight="1" spans="1:4">
      <c r="A20" s="158" t="s">
        <v>3341</v>
      </c>
      <c r="B20" s="166"/>
      <c r="C20" s="166"/>
      <c r="D20" s="167"/>
    </row>
    <row r="21" ht="36" customHeight="1" spans="1:4">
      <c r="A21" s="161" t="s">
        <v>3335</v>
      </c>
      <c r="B21" s="168"/>
      <c r="C21" s="140"/>
      <c r="D21" s="164"/>
    </row>
    <row r="22" ht="36" customHeight="1" spans="1:4">
      <c r="A22" s="161" t="s">
        <v>3336</v>
      </c>
      <c r="B22" s="168"/>
      <c r="C22" s="168"/>
      <c r="D22" s="164"/>
    </row>
    <row r="23" ht="36" customHeight="1" spans="1:4">
      <c r="A23" s="161" t="s">
        <v>3337</v>
      </c>
      <c r="B23" s="168">
        <v>0</v>
      </c>
      <c r="C23" s="140"/>
      <c r="D23" s="170"/>
    </row>
    <row r="24" ht="36" customHeight="1" spans="1:4">
      <c r="A24" s="158" t="s">
        <v>3342</v>
      </c>
      <c r="B24" s="166"/>
      <c r="C24" s="139"/>
      <c r="D24" s="167"/>
    </row>
    <row r="25" ht="36" customHeight="1" spans="1:4">
      <c r="A25" s="161" t="s">
        <v>3335</v>
      </c>
      <c r="B25" s="168"/>
      <c r="C25" s="139"/>
      <c r="D25" s="164"/>
    </row>
    <row r="26" ht="36" customHeight="1" spans="1:4">
      <c r="A26" s="161" t="s">
        <v>3336</v>
      </c>
      <c r="B26" s="168"/>
      <c r="C26" s="139"/>
      <c r="D26" s="164"/>
    </row>
    <row r="27" ht="36" customHeight="1" spans="1:4">
      <c r="A27" s="161" t="s">
        <v>3337</v>
      </c>
      <c r="B27" s="168"/>
      <c r="C27" s="139"/>
      <c r="D27" s="164"/>
    </row>
    <row r="28" ht="36" customHeight="1" spans="1:4">
      <c r="A28" s="158" t="s">
        <v>3343</v>
      </c>
      <c r="B28" s="166"/>
      <c r="C28" s="139"/>
      <c r="D28" s="167"/>
    </row>
    <row r="29" ht="36" customHeight="1" spans="1:4">
      <c r="A29" s="161" t="s">
        <v>3335</v>
      </c>
      <c r="B29" s="168"/>
      <c r="C29" s="168"/>
      <c r="D29" s="164"/>
    </row>
    <row r="30" ht="36" customHeight="1" spans="1:4">
      <c r="A30" s="161" t="s">
        <v>3336</v>
      </c>
      <c r="B30" s="168"/>
      <c r="C30" s="168"/>
      <c r="D30" s="164"/>
    </row>
    <row r="31" ht="36" customHeight="1" spans="1:4">
      <c r="A31" s="161" t="s">
        <v>3337</v>
      </c>
      <c r="B31" s="168"/>
      <c r="C31" s="168"/>
      <c r="D31" s="164"/>
    </row>
    <row r="32" ht="36" customHeight="1" spans="1:4">
      <c r="A32" s="146" t="s">
        <v>3344</v>
      </c>
      <c r="B32" s="171">
        <f t="shared" ref="B32:B35" si="2">B4+B8</f>
        <v>35560</v>
      </c>
      <c r="C32" s="171">
        <f t="shared" ref="C32:C35" si="3">C4+C8</f>
        <v>35858</v>
      </c>
      <c r="D32" s="128">
        <f t="shared" ref="D32:D37" si="4">(C32-B32)/B32</f>
        <v>0.008</v>
      </c>
    </row>
    <row r="33" ht="36" customHeight="1" spans="1:4">
      <c r="A33" s="161" t="s">
        <v>3345</v>
      </c>
      <c r="B33" s="162">
        <f t="shared" si="2"/>
        <v>33381</v>
      </c>
      <c r="C33" s="162">
        <f t="shared" si="3"/>
        <v>33674</v>
      </c>
      <c r="D33" s="128">
        <f t="shared" si="4"/>
        <v>0.009</v>
      </c>
    </row>
    <row r="34" ht="36" customHeight="1" spans="1:4">
      <c r="A34" s="161" t="s">
        <v>3346</v>
      </c>
      <c r="B34" s="162">
        <f t="shared" si="2"/>
        <v>123</v>
      </c>
      <c r="C34" s="162">
        <f t="shared" si="3"/>
        <v>112</v>
      </c>
      <c r="D34" s="128">
        <f t="shared" si="4"/>
        <v>-0.089</v>
      </c>
    </row>
    <row r="35" ht="36" customHeight="1" spans="1:4">
      <c r="A35" s="161" t="s">
        <v>3347</v>
      </c>
      <c r="B35" s="162">
        <f t="shared" si="2"/>
        <v>1310</v>
      </c>
      <c r="C35" s="162">
        <f t="shared" si="3"/>
        <v>1309</v>
      </c>
      <c r="D35" s="128">
        <f t="shared" si="4"/>
        <v>-0.001</v>
      </c>
    </row>
    <row r="36" s="150" customFormat="1" ht="36" customHeight="1" spans="1:4">
      <c r="A36" s="148" t="s">
        <v>3348</v>
      </c>
      <c r="B36" s="159">
        <v>8130</v>
      </c>
      <c r="C36" s="159">
        <v>8696</v>
      </c>
      <c r="D36" s="128">
        <f t="shared" si="4"/>
        <v>0.07</v>
      </c>
    </row>
    <row r="37" s="150" customFormat="1" ht="36" customHeight="1" spans="1:4">
      <c r="A37" s="148" t="s">
        <v>3349</v>
      </c>
      <c r="B37" s="159">
        <v>13923</v>
      </c>
      <c r="C37" s="159">
        <v>14333</v>
      </c>
      <c r="D37" s="128">
        <f t="shared" si="4"/>
        <v>0.029</v>
      </c>
    </row>
    <row r="38" ht="36" customHeight="1" spans="1:4">
      <c r="A38" s="148" t="s">
        <v>3350</v>
      </c>
      <c r="B38" s="166"/>
      <c r="C38" s="139"/>
      <c r="D38" s="128"/>
    </row>
    <row r="39" ht="36" customHeight="1" spans="1:4">
      <c r="A39" s="146" t="s">
        <v>3351</v>
      </c>
      <c r="B39" s="166">
        <f>B32+B36+B37</f>
        <v>57613</v>
      </c>
      <c r="C39" s="166">
        <f>C32+C36+C37</f>
        <v>58887</v>
      </c>
      <c r="D39" s="128">
        <f>(C39-B39)/B39</f>
        <v>0.022</v>
      </c>
    </row>
    <row r="40" s="150" customFormat="1" ht="33" customHeight="1" spans="1:1">
      <c r="A40" s="172"/>
    </row>
    <row r="41" spans="2:3">
      <c r="B41" s="173"/>
      <c r="C41" s="173"/>
    </row>
    <row r="42" spans="2:3">
      <c r="B42" s="173"/>
      <c r="C42" s="173"/>
    </row>
    <row r="43" spans="2:3">
      <c r="B43" s="173"/>
      <c r="C43" s="173"/>
    </row>
  </sheetData>
  <mergeCells count="1">
    <mergeCell ref="A1:D1"/>
  </mergeCells>
  <conditionalFormatting sqref="D4">
    <cfRule type="expression" dxfId="1" priority="20" stopIfTrue="1">
      <formula>"len($A:$A)=3"</formula>
    </cfRule>
    <cfRule type="expression" dxfId="1" priority="19" stopIfTrue="1">
      <formula>"len($A:$A)=3"</formula>
    </cfRule>
    <cfRule type="expression" dxfId="1" priority="18" stopIfTrue="1">
      <formula>"len($A:$A)=3"</formula>
    </cfRule>
    <cfRule type="expression" dxfId="1" priority="17" stopIfTrue="1">
      <formula>"len($A:$A)=3"</formula>
    </cfRule>
  </conditionalFormatting>
  <conditionalFormatting sqref="D8">
    <cfRule type="expression" dxfId="1" priority="16" stopIfTrue="1">
      <formula>"len($A:$A)=3"</formula>
    </cfRule>
    <cfRule type="expression" dxfId="1" priority="15" stopIfTrue="1">
      <formula>"len($A:$A)=3"</formula>
    </cfRule>
    <cfRule type="expression" dxfId="1" priority="14" stopIfTrue="1">
      <formula>"len($A:$A)=3"</formula>
    </cfRule>
    <cfRule type="expression" dxfId="1" priority="13" stopIfTrue="1">
      <formula>"len($A:$A)=3"</formula>
    </cfRule>
  </conditionalFormatting>
  <conditionalFormatting sqref="D5:D6">
    <cfRule type="expression" dxfId="1" priority="8" stopIfTrue="1">
      <formula>"len($A:$A)=3"</formula>
    </cfRule>
    <cfRule type="expression" dxfId="1" priority="7" stopIfTrue="1">
      <formula>"len($A:$A)=3"</formula>
    </cfRule>
    <cfRule type="expression" dxfId="1" priority="6" stopIfTrue="1">
      <formula>"len($A:$A)=3"</formula>
    </cfRule>
    <cfRule type="expression" dxfId="1" priority="5" stopIfTrue="1">
      <formula>"len($A:$A)=3"</formula>
    </cfRule>
  </conditionalFormatting>
  <conditionalFormatting sqref="D9:D11">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D32:D39">
    <cfRule type="expression" dxfId="1" priority="12" stopIfTrue="1">
      <formula>"len($A:$A)=3"</formula>
    </cfRule>
    <cfRule type="expression" dxfId="1" priority="11" stopIfTrue="1">
      <formula>"len($A:$A)=3"</formula>
    </cfRule>
    <cfRule type="expression" dxfId="1" priority="10" stopIfTrue="1">
      <formula>"len($A:$A)=3"</formula>
    </cfRule>
    <cfRule type="expression" dxfId="1" priority="9" stopIfTrue="1">
      <formula>"len($A:$A)=3"</formula>
    </cfRule>
  </conditionalFormatting>
  <conditionalFormatting sqref="C6:C7 C9:C11">
    <cfRule type="cellIs" dxfId="2" priority="23" stopIfTrue="1" operator="lessThanOrEqual">
      <formula>-1</formula>
    </cfRule>
  </conditionalFormatting>
  <conditionalFormatting sqref="D7 D12:D22 D24:D31">
    <cfRule type="cellIs" dxfId="2" priority="2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3"/>
  <sheetViews>
    <sheetView showGridLines="0" showZeros="0" workbookViewId="0">
      <selection activeCell="D4" sqref="D4:D23"/>
    </sheetView>
  </sheetViews>
  <sheetFormatPr defaultColWidth="9" defaultRowHeight="14.25" outlineLevelCol="3"/>
  <cols>
    <col min="1" max="1" width="50.75" style="116" customWidth="1"/>
    <col min="2" max="3" width="20.625" style="117" customWidth="1"/>
    <col min="4" max="4" width="20.625" style="116" customWidth="1"/>
    <col min="5" max="243" width="9" style="116"/>
    <col min="244" max="244" width="41.625" style="116" customWidth="1"/>
    <col min="245" max="246" width="14.5" style="116" customWidth="1"/>
    <col min="247" max="247" width="13.875" style="116" customWidth="1"/>
    <col min="248" max="250" width="9" style="116"/>
    <col min="251" max="252" width="10.5" style="116" customWidth="1"/>
    <col min="253" max="499" width="9" style="116"/>
    <col min="500" max="500" width="41.625" style="116" customWidth="1"/>
    <col min="501" max="502" width="14.5" style="116" customWidth="1"/>
    <col min="503" max="503" width="13.875" style="116" customWidth="1"/>
    <col min="504" max="506" width="9" style="116"/>
    <col min="507" max="508" width="10.5" style="116" customWidth="1"/>
    <col min="509" max="755" width="9" style="116"/>
    <col min="756" max="756" width="41.625" style="116" customWidth="1"/>
    <col min="757" max="758" width="14.5" style="116" customWidth="1"/>
    <col min="759" max="759" width="13.875" style="116" customWidth="1"/>
    <col min="760" max="762" width="9" style="116"/>
    <col min="763" max="764" width="10.5" style="116" customWidth="1"/>
    <col min="765" max="1011" width="9" style="116"/>
    <col min="1012" max="1012" width="41.625" style="116" customWidth="1"/>
    <col min="1013" max="1014" width="14.5" style="116" customWidth="1"/>
    <col min="1015" max="1015" width="13.875" style="116" customWidth="1"/>
    <col min="1016" max="1018" width="9" style="116"/>
    <col min="1019" max="1020" width="10.5" style="116" customWidth="1"/>
    <col min="1021" max="1267" width="9" style="116"/>
    <col min="1268" max="1268" width="41.625" style="116" customWidth="1"/>
    <col min="1269" max="1270" width="14.5" style="116" customWidth="1"/>
    <col min="1271" max="1271" width="13.875" style="116" customWidth="1"/>
    <col min="1272" max="1274" width="9" style="116"/>
    <col min="1275" max="1276" width="10.5" style="116" customWidth="1"/>
    <col min="1277" max="1523" width="9" style="116"/>
    <col min="1524" max="1524" width="41.625" style="116" customWidth="1"/>
    <col min="1525" max="1526" width="14.5" style="116" customWidth="1"/>
    <col min="1527" max="1527" width="13.875" style="116" customWidth="1"/>
    <col min="1528" max="1530" width="9" style="116"/>
    <col min="1531" max="1532" width="10.5" style="116" customWidth="1"/>
    <col min="1533" max="1779" width="9" style="116"/>
    <col min="1780" max="1780" width="41.625" style="116" customWidth="1"/>
    <col min="1781" max="1782" width="14.5" style="116" customWidth="1"/>
    <col min="1783" max="1783" width="13.875" style="116" customWidth="1"/>
    <col min="1784" max="1786" width="9" style="116"/>
    <col min="1787" max="1788" width="10.5" style="116" customWidth="1"/>
    <col min="1789" max="2035" width="9" style="116"/>
    <col min="2036" max="2036" width="41.625" style="116" customWidth="1"/>
    <col min="2037" max="2038" width="14.5" style="116" customWidth="1"/>
    <col min="2039" max="2039" width="13.875" style="116" customWidth="1"/>
    <col min="2040" max="2042" width="9" style="116"/>
    <col min="2043" max="2044" width="10.5" style="116" customWidth="1"/>
    <col min="2045" max="2291" width="9" style="116"/>
    <col min="2292" max="2292" width="41.625" style="116" customWidth="1"/>
    <col min="2293" max="2294" width="14.5" style="116" customWidth="1"/>
    <col min="2295" max="2295" width="13.875" style="116" customWidth="1"/>
    <col min="2296" max="2298" width="9" style="116"/>
    <col min="2299" max="2300" width="10.5" style="116" customWidth="1"/>
    <col min="2301" max="2547" width="9" style="116"/>
    <col min="2548" max="2548" width="41.625" style="116" customWidth="1"/>
    <col min="2549" max="2550" width="14.5" style="116" customWidth="1"/>
    <col min="2551" max="2551" width="13.875" style="116" customWidth="1"/>
    <col min="2552" max="2554" width="9" style="116"/>
    <col min="2555" max="2556" width="10.5" style="116" customWidth="1"/>
    <col min="2557" max="2803" width="9" style="116"/>
    <col min="2804" max="2804" width="41.625" style="116" customWidth="1"/>
    <col min="2805" max="2806" width="14.5" style="116" customWidth="1"/>
    <col min="2807" max="2807" width="13.875" style="116" customWidth="1"/>
    <col min="2808" max="2810" width="9" style="116"/>
    <col min="2811" max="2812" width="10.5" style="116" customWidth="1"/>
    <col min="2813" max="3059" width="9" style="116"/>
    <col min="3060" max="3060" width="41.625" style="116" customWidth="1"/>
    <col min="3061" max="3062" width="14.5" style="116" customWidth="1"/>
    <col min="3063" max="3063" width="13.875" style="116" customWidth="1"/>
    <col min="3064" max="3066" width="9" style="116"/>
    <col min="3067" max="3068" width="10.5" style="116" customWidth="1"/>
    <col min="3069" max="3315" width="9" style="116"/>
    <col min="3316" max="3316" width="41.625" style="116" customWidth="1"/>
    <col min="3317" max="3318" width="14.5" style="116" customWidth="1"/>
    <col min="3319" max="3319" width="13.875" style="116" customWidth="1"/>
    <col min="3320" max="3322" width="9" style="116"/>
    <col min="3323" max="3324" width="10.5" style="116" customWidth="1"/>
    <col min="3325" max="3571" width="9" style="116"/>
    <col min="3572" max="3572" width="41.625" style="116" customWidth="1"/>
    <col min="3573" max="3574" width="14.5" style="116" customWidth="1"/>
    <col min="3575" max="3575" width="13.875" style="116" customWidth="1"/>
    <col min="3576" max="3578" width="9" style="116"/>
    <col min="3579" max="3580" width="10.5" style="116" customWidth="1"/>
    <col min="3581" max="3827" width="9" style="116"/>
    <col min="3828" max="3828" width="41.625" style="116" customWidth="1"/>
    <col min="3829" max="3830" width="14.5" style="116" customWidth="1"/>
    <col min="3831" max="3831" width="13.875" style="116" customWidth="1"/>
    <col min="3832" max="3834" width="9" style="116"/>
    <col min="3835" max="3836" width="10.5" style="116" customWidth="1"/>
    <col min="3837" max="4083" width="9" style="116"/>
    <col min="4084" max="4084" width="41.625" style="116" customWidth="1"/>
    <col min="4085" max="4086" width="14.5" style="116" customWidth="1"/>
    <col min="4087" max="4087" width="13.875" style="116" customWidth="1"/>
    <col min="4088" max="4090" width="9" style="116"/>
    <col min="4091" max="4092" width="10.5" style="116" customWidth="1"/>
    <col min="4093" max="4339" width="9" style="116"/>
    <col min="4340" max="4340" width="41.625" style="116" customWidth="1"/>
    <col min="4341" max="4342" width="14.5" style="116" customWidth="1"/>
    <col min="4343" max="4343" width="13.875" style="116" customWidth="1"/>
    <col min="4344" max="4346" width="9" style="116"/>
    <col min="4347" max="4348" width="10.5" style="116" customWidth="1"/>
    <col min="4349" max="4595" width="9" style="116"/>
    <col min="4596" max="4596" width="41.625" style="116" customWidth="1"/>
    <col min="4597" max="4598" width="14.5" style="116" customWidth="1"/>
    <col min="4599" max="4599" width="13.875" style="116" customWidth="1"/>
    <col min="4600" max="4602" width="9" style="116"/>
    <col min="4603" max="4604" width="10.5" style="116" customWidth="1"/>
    <col min="4605" max="4851" width="9" style="116"/>
    <col min="4852" max="4852" width="41.625" style="116" customWidth="1"/>
    <col min="4853" max="4854" width="14.5" style="116" customWidth="1"/>
    <col min="4855" max="4855" width="13.875" style="116" customWidth="1"/>
    <col min="4856" max="4858" width="9" style="116"/>
    <col min="4859" max="4860" width="10.5" style="116" customWidth="1"/>
    <col min="4861" max="5107" width="9" style="116"/>
    <col min="5108" max="5108" width="41.625" style="116" customWidth="1"/>
    <col min="5109" max="5110" width="14.5" style="116" customWidth="1"/>
    <col min="5111" max="5111" width="13.875" style="116" customWidth="1"/>
    <col min="5112" max="5114" width="9" style="116"/>
    <col min="5115" max="5116" width="10.5" style="116" customWidth="1"/>
    <col min="5117" max="5363" width="9" style="116"/>
    <col min="5364" max="5364" width="41.625" style="116" customWidth="1"/>
    <col min="5365" max="5366" width="14.5" style="116" customWidth="1"/>
    <col min="5367" max="5367" width="13.875" style="116" customWidth="1"/>
    <col min="5368" max="5370" width="9" style="116"/>
    <col min="5371" max="5372" width="10.5" style="116" customWidth="1"/>
    <col min="5373" max="5619" width="9" style="116"/>
    <col min="5620" max="5620" width="41.625" style="116" customWidth="1"/>
    <col min="5621" max="5622" width="14.5" style="116" customWidth="1"/>
    <col min="5623" max="5623" width="13.875" style="116" customWidth="1"/>
    <col min="5624" max="5626" width="9" style="116"/>
    <col min="5627" max="5628" width="10.5" style="116" customWidth="1"/>
    <col min="5629" max="5875" width="9" style="116"/>
    <col min="5876" max="5876" width="41.625" style="116" customWidth="1"/>
    <col min="5877" max="5878" width="14.5" style="116" customWidth="1"/>
    <col min="5879" max="5879" width="13.875" style="116" customWidth="1"/>
    <col min="5880" max="5882" width="9" style="116"/>
    <col min="5883" max="5884" width="10.5" style="116" customWidth="1"/>
    <col min="5885" max="6131" width="9" style="116"/>
    <col min="6132" max="6132" width="41.625" style="116" customWidth="1"/>
    <col min="6133" max="6134" width="14.5" style="116" customWidth="1"/>
    <col min="6135" max="6135" width="13.875" style="116" customWidth="1"/>
    <col min="6136" max="6138" width="9" style="116"/>
    <col min="6139" max="6140" width="10.5" style="116" customWidth="1"/>
    <col min="6141" max="6387" width="9" style="116"/>
    <col min="6388" max="6388" width="41.625" style="116" customWidth="1"/>
    <col min="6389" max="6390" width="14.5" style="116" customWidth="1"/>
    <col min="6391" max="6391" width="13.875" style="116" customWidth="1"/>
    <col min="6392" max="6394" width="9" style="116"/>
    <col min="6395" max="6396" width="10.5" style="116" customWidth="1"/>
    <col min="6397" max="6643" width="9" style="116"/>
    <col min="6644" max="6644" width="41.625" style="116" customWidth="1"/>
    <col min="6645" max="6646" width="14.5" style="116" customWidth="1"/>
    <col min="6647" max="6647" width="13.875" style="116" customWidth="1"/>
    <col min="6648" max="6650" width="9" style="116"/>
    <col min="6651" max="6652" width="10.5" style="116" customWidth="1"/>
    <col min="6653" max="6899" width="9" style="116"/>
    <col min="6900" max="6900" width="41.625" style="116" customWidth="1"/>
    <col min="6901" max="6902" width="14.5" style="116" customWidth="1"/>
    <col min="6903" max="6903" width="13.875" style="116" customWidth="1"/>
    <col min="6904" max="6906" width="9" style="116"/>
    <col min="6907" max="6908" width="10.5" style="116" customWidth="1"/>
    <col min="6909" max="7155" width="9" style="116"/>
    <col min="7156" max="7156" width="41.625" style="116" customWidth="1"/>
    <col min="7157" max="7158" width="14.5" style="116" customWidth="1"/>
    <col min="7159" max="7159" width="13.875" style="116" customWidth="1"/>
    <col min="7160" max="7162" width="9" style="116"/>
    <col min="7163" max="7164" width="10.5" style="116" customWidth="1"/>
    <col min="7165" max="7411" width="9" style="116"/>
    <col min="7412" max="7412" width="41.625" style="116" customWidth="1"/>
    <col min="7413" max="7414" width="14.5" style="116" customWidth="1"/>
    <col min="7415" max="7415" width="13.875" style="116" customWidth="1"/>
    <col min="7416" max="7418" width="9" style="116"/>
    <col min="7419" max="7420" width="10.5" style="116" customWidth="1"/>
    <col min="7421" max="7667" width="9" style="116"/>
    <col min="7668" max="7668" width="41.625" style="116" customWidth="1"/>
    <col min="7669" max="7670" width="14.5" style="116" customWidth="1"/>
    <col min="7671" max="7671" width="13.875" style="116" customWidth="1"/>
    <col min="7672" max="7674" width="9" style="116"/>
    <col min="7675" max="7676" width="10.5" style="116" customWidth="1"/>
    <col min="7677" max="7923" width="9" style="116"/>
    <col min="7924" max="7924" width="41.625" style="116" customWidth="1"/>
    <col min="7925" max="7926" width="14.5" style="116" customWidth="1"/>
    <col min="7927" max="7927" width="13.875" style="116" customWidth="1"/>
    <col min="7928" max="7930" width="9" style="116"/>
    <col min="7931" max="7932" width="10.5" style="116" customWidth="1"/>
    <col min="7933" max="8179" width="9" style="116"/>
    <col min="8180" max="8180" width="41.625" style="116" customWidth="1"/>
    <col min="8181" max="8182" width="14.5" style="116" customWidth="1"/>
    <col min="8183" max="8183" width="13.875" style="116" customWidth="1"/>
    <col min="8184" max="8186" width="9" style="116"/>
    <col min="8187" max="8188" width="10.5" style="116" customWidth="1"/>
    <col min="8189" max="8435" width="9" style="116"/>
    <col min="8436" max="8436" width="41.625" style="116" customWidth="1"/>
    <col min="8437" max="8438" width="14.5" style="116" customWidth="1"/>
    <col min="8439" max="8439" width="13.875" style="116" customWidth="1"/>
    <col min="8440" max="8442" width="9" style="116"/>
    <col min="8443" max="8444" width="10.5" style="116" customWidth="1"/>
    <col min="8445" max="8691" width="9" style="116"/>
    <col min="8692" max="8692" width="41.625" style="116" customWidth="1"/>
    <col min="8693" max="8694" width="14.5" style="116" customWidth="1"/>
    <col min="8695" max="8695" width="13.875" style="116" customWidth="1"/>
    <col min="8696" max="8698" width="9" style="116"/>
    <col min="8699" max="8700" width="10.5" style="116" customWidth="1"/>
    <col min="8701" max="8947" width="9" style="116"/>
    <col min="8948" max="8948" width="41.625" style="116" customWidth="1"/>
    <col min="8949" max="8950" width="14.5" style="116" customWidth="1"/>
    <col min="8951" max="8951" width="13.875" style="116" customWidth="1"/>
    <col min="8952" max="8954" width="9" style="116"/>
    <col min="8955" max="8956" width="10.5" style="116" customWidth="1"/>
    <col min="8957" max="9203" width="9" style="116"/>
    <col min="9204" max="9204" width="41.625" style="116" customWidth="1"/>
    <col min="9205" max="9206" width="14.5" style="116" customWidth="1"/>
    <col min="9207" max="9207" width="13.875" style="116" customWidth="1"/>
    <col min="9208" max="9210" width="9" style="116"/>
    <col min="9211" max="9212" width="10.5" style="116" customWidth="1"/>
    <col min="9213" max="9459" width="9" style="116"/>
    <col min="9460" max="9460" width="41.625" style="116" customWidth="1"/>
    <col min="9461" max="9462" width="14.5" style="116" customWidth="1"/>
    <col min="9463" max="9463" width="13.875" style="116" customWidth="1"/>
    <col min="9464" max="9466" width="9" style="116"/>
    <col min="9467" max="9468" width="10.5" style="116" customWidth="1"/>
    <col min="9469" max="9715" width="9" style="116"/>
    <col min="9716" max="9716" width="41.625" style="116" customWidth="1"/>
    <col min="9717" max="9718" width="14.5" style="116" customWidth="1"/>
    <col min="9719" max="9719" width="13.875" style="116" customWidth="1"/>
    <col min="9720" max="9722" width="9" style="116"/>
    <col min="9723" max="9724" width="10.5" style="116" customWidth="1"/>
    <col min="9725" max="9971" width="9" style="116"/>
    <col min="9972" max="9972" width="41.625" style="116" customWidth="1"/>
    <col min="9973" max="9974" width="14.5" style="116" customWidth="1"/>
    <col min="9975" max="9975" width="13.875" style="116" customWidth="1"/>
    <col min="9976" max="9978" width="9" style="116"/>
    <col min="9979" max="9980" width="10.5" style="116" customWidth="1"/>
    <col min="9981" max="10227" width="9" style="116"/>
    <col min="10228" max="10228" width="41.625" style="116" customWidth="1"/>
    <col min="10229" max="10230" width="14.5" style="116" customWidth="1"/>
    <col min="10231" max="10231" width="13.875" style="116" customWidth="1"/>
    <col min="10232" max="10234" width="9" style="116"/>
    <col min="10235" max="10236" width="10.5" style="116" customWidth="1"/>
    <col min="10237" max="10483" width="9" style="116"/>
    <col min="10484" max="10484" width="41.625" style="116" customWidth="1"/>
    <col min="10485" max="10486" width="14.5" style="116" customWidth="1"/>
    <col min="10487" max="10487" width="13.875" style="116" customWidth="1"/>
    <col min="10488" max="10490" width="9" style="116"/>
    <col min="10491" max="10492" width="10.5" style="116" customWidth="1"/>
    <col min="10493" max="10739" width="9" style="116"/>
    <col min="10740" max="10740" width="41.625" style="116" customWidth="1"/>
    <col min="10741" max="10742" width="14.5" style="116" customWidth="1"/>
    <col min="10743" max="10743" width="13.875" style="116" customWidth="1"/>
    <col min="10744" max="10746" width="9" style="116"/>
    <col min="10747" max="10748" width="10.5" style="116" customWidth="1"/>
    <col min="10749" max="10995" width="9" style="116"/>
    <col min="10996" max="10996" width="41.625" style="116" customWidth="1"/>
    <col min="10997" max="10998" width="14.5" style="116" customWidth="1"/>
    <col min="10999" max="10999" width="13.875" style="116" customWidth="1"/>
    <col min="11000" max="11002" width="9" style="116"/>
    <col min="11003" max="11004" width="10.5" style="116" customWidth="1"/>
    <col min="11005" max="11251" width="9" style="116"/>
    <col min="11252" max="11252" width="41.625" style="116" customWidth="1"/>
    <col min="11253" max="11254" width="14.5" style="116" customWidth="1"/>
    <col min="11255" max="11255" width="13.875" style="116" customWidth="1"/>
    <col min="11256" max="11258" width="9" style="116"/>
    <col min="11259" max="11260" width="10.5" style="116" customWidth="1"/>
    <col min="11261" max="11507" width="9" style="116"/>
    <col min="11508" max="11508" width="41.625" style="116" customWidth="1"/>
    <col min="11509" max="11510" width="14.5" style="116" customWidth="1"/>
    <col min="11511" max="11511" width="13.875" style="116" customWidth="1"/>
    <col min="11512" max="11514" width="9" style="116"/>
    <col min="11515" max="11516" width="10.5" style="116" customWidth="1"/>
    <col min="11517" max="11763" width="9" style="116"/>
    <col min="11764" max="11764" width="41.625" style="116" customWidth="1"/>
    <col min="11765" max="11766" width="14.5" style="116" customWidth="1"/>
    <col min="11767" max="11767" width="13.875" style="116" customWidth="1"/>
    <col min="11768" max="11770" width="9" style="116"/>
    <col min="11771" max="11772" width="10.5" style="116" customWidth="1"/>
    <col min="11773" max="12019" width="9" style="116"/>
    <col min="12020" max="12020" width="41.625" style="116" customWidth="1"/>
    <col min="12021" max="12022" width="14.5" style="116" customWidth="1"/>
    <col min="12023" max="12023" width="13.875" style="116" customWidth="1"/>
    <col min="12024" max="12026" width="9" style="116"/>
    <col min="12027" max="12028" width="10.5" style="116" customWidth="1"/>
    <col min="12029" max="12275" width="9" style="116"/>
    <col min="12276" max="12276" width="41.625" style="116" customWidth="1"/>
    <col min="12277" max="12278" width="14.5" style="116" customWidth="1"/>
    <col min="12279" max="12279" width="13.875" style="116" customWidth="1"/>
    <col min="12280" max="12282" width="9" style="116"/>
    <col min="12283" max="12284" width="10.5" style="116" customWidth="1"/>
    <col min="12285" max="12531" width="9" style="116"/>
    <col min="12532" max="12532" width="41.625" style="116" customWidth="1"/>
    <col min="12533" max="12534" width="14.5" style="116" customWidth="1"/>
    <col min="12535" max="12535" width="13.875" style="116" customWidth="1"/>
    <col min="12536" max="12538" width="9" style="116"/>
    <col min="12539" max="12540" width="10.5" style="116" customWidth="1"/>
    <col min="12541" max="12787" width="9" style="116"/>
    <col min="12788" max="12788" width="41.625" style="116" customWidth="1"/>
    <col min="12789" max="12790" width="14.5" style="116" customWidth="1"/>
    <col min="12791" max="12791" width="13.875" style="116" customWidth="1"/>
    <col min="12792" max="12794" width="9" style="116"/>
    <col min="12795" max="12796" width="10.5" style="116" customWidth="1"/>
    <col min="12797" max="13043" width="9" style="116"/>
    <col min="13044" max="13044" width="41.625" style="116" customWidth="1"/>
    <col min="13045" max="13046" width="14.5" style="116" customWidth="1"/>
    <col min="13047" max="13047" width="13.875" style="116" customWidth="1"/>
    <col min="13048" max="13050" width="9" style="116"/>
    <col min="13051" max="13052" width="10.5" style="116" customWidth="1"/>
    <col min="13053" max="13299" width="9" style="116"/>
    <col min="13300" max="13300" width="41.625" style="116" customWidth="1"/>
    <col min="13301" max="13302" width="14.5" style="116" customWidth="1"/>
    <col min="13303" max="13303" width="13.875" style="116" customWidth="1"/>
    <col min="13304" max="13306" width="9" style="116"/>
    <col min="13307" max="13308" width="10.5" style="116" customWidth="1"/>
    <col min="13309" max="13555" width="9" style="116"/>
    <col min="13556" max="13556" width="41.625" style="116" customWidth="1"/>
    <col min="13557" max="13558" width="14.5" style="116" customWidth="1"/>
    <col min="13559" max="13559" width="13.875" style="116" customWidth="1"/>
    <col min="13560" max="13562" width="9" style="116"/>
    <col min="13563" max="13564" width="10.5" style="116" customWidth="1"/>
    <col min="13565" max="13811" width="9" style="116"/>
    <col min="13812" max="13812" width="41.625" style="116" customWidth="1"/>
    <col min="13813" max="13814" width="14.5" style="116" customWidth="1"/>
    <col min="13815" max="13815" width="13.875" style="116" customWidth="1"/>
    <col min="13816" max="13818" width="9" style="116"/>
    <col min="13819" max="13820" width="10.5" style="116" customWidth="1"/>
    <col min="13821" max="14067" width="9" style="116"/>
    <col min="14068" max="14068" width="41.625" style="116" customWidth="1"/>
    <col min="14069" max="14070" width="14.5" style="116" customWidth="1"/>
    <col min="14071" max="14071" width="13.875" style="116" customWidth="1"/>
    <col min="14072" max="14074" width="9" style="116"/>
    <col min="14075" max="14076" width="10.5" style="116" customWidth="1"/>
    <col min="14077" max="14323" width="9" style="116"/>
    <col min="14324" max="14324" width="41.625" style="116" customWidth="1"/>
    <col min="14325" max="14326" width="14.5" style="116" customWidth="1"/>
    <col min="14327" max="14327" width="13.875" style="116" customWidth="1"/>
    <col min="14328" max="14330" width="9" style="116"/>
    <col min="14331" max="14332" width="10.5" style="116" customWidth="1"/>
    <col min="14333" max="14579" width="9" style="116"/>
    <col min="14580" max="14580" width="41.625" style="116" customWidth="1"/>
    <col min="14581" max="14582" width="14.5" style="116" customWidth="1"/>
    <col min="14583" max="14583" width="13.875" style="116" customWidth="1"/>
    <col min="14584" max="14586" width="9" style="116"/>
    <col min="14587" max="14588" width="10.5" style="116" customWidth="1"/>
    <col min="14589" max="14835" width="9" style="116"/>
    <col min="14836" max="14836" width="41.625" style="116" customWidth="1"/>
    <col min="14837" max="14838" width="14.5" style="116" customWidth="1"/>
    <col min="14839" max="14839" width="13.875" style="116" customWidth="1"/>
    <col min="14840" max="14842" width="9" style="116"/>
    <col min="14843" max="14844" width="10.5" style="116" customWidth="1"/>
    <col min="14845" max="15091" width="9" style="116"/>
    <col min="15092" max="15092" width="41.625" style="116" customWidth="1"/>
    <col min="15093" max="15094" width="14.5" style="116" customWidth="1"/>
    <col min="15095" max="15095" width="13.875" style="116" customWidth="1"/>
    <col min="15096" max="15098" width="9" style="116"/>
    <col min="15099" max="15100" width="10.5" style="116" customWidth="1"/>
    <col min="15101" max="15347" width="9" style="116"/>
    <col min="15348" max="15348" width="41.625" style="116" customWidth="1"/>
    <col min="15349" max="15350" width="14.5" style="116" customWidth="1"/>
    <col min="15351" max="15351" width="13.875" style="116" customWidth="1"/>
    <col min="15352" max="15354" width="9" style="116"/>
    <col min="15355" max="15356" width="10.5" style="116" customWidth="1"/>
    <col min="15357" max="15603" width="9" style="116"/>
    <col min="15604" max="15604" width="41.625" style="116" customWidth="1"/>
    <col min="15605" max="15606" width="14.5" style="116" customWidth="1"/>
    <col min="15607" max="15607" width="13.875" style="116" customWidth="1"/>
    <col min="15608" max="15610" width="9" style="116"/>
    <col min="15611" max="15612" width="10.5" style="116" customWidth="1"/>
    <col min="15613" max="15859" width="9" style="116"/>
    <col min="15860" max="15860" width="41.625" style="116" customWidth="1"/>
    <col min="15861" max="15862" width="14.5" style="116" customWidth="1"/>
    <col min="15863" max="15863" width="13.875" style="116" customWidth="1"/>
    <col min="15864" max="15866" width="9" style="116"/>
    <col min="15867" max="15868" width="10.5" style="116" customWidth="1"/>
    <col min="15869" max="16115" width="9" style="116"/>
    <col min="16116" max="16116" width="41.625" style="116" customWidth="1"/>
    <col min="16117" max="16118" width="14.5" style="116" customWidth="1"/>
    <col min="16119" max="16119" width="13.875" style="116" customWidth="1"/>
    <col min="16120" max="16122" width="9" style="116"/>
    <col min="16123" max="16124" width="10.5" style="116" customWidth="1"/>
    <col min="16125" max="16384" width="9" style="116"/>
  </cols>
  <sheetData>
    <row r="1" ht="45" customHeight="1" spans="1:4">
      <c r="A1" s="118" t="s">
        <v>3369</v>
      </c>
      <c r="B1" s="119"/>
      <c r="C1" s="119"/>
      <c r="D1" s="118"/>
    </row>
    <row r="2" ht="20.1" customHeight="1" spans="1:4">
      <c r="A2" s="120"/>
      <c r="B2" s="121"/>
      <c r="C2" s="122"/>
      <c r="D2" s="123" t="s">
        <v>3246</v>
      </c>
    </row>
    <row r="3" ht="45" customHeight="1" spans="1:4">
      <c r="A3" s="124" t="s">
        <v>2449</v>
      </c>
      <c r="B3" s="125" t="s">
        <v>4</v>
      </c>
      <c r="C3" s="125" t="s">
        <v>5</v>
      </c>
      <c r="D3" s="125" t="s">
        <v>6</v>
      </c>
    </row>
    <row r="4" ht="36" customHeight="1" spans="1:4">
      <c r="A4" s="126" t="s">
        <v>3354</v>
      </c>
      <c r="B4" s="127">
        <v>13923</v>
      </c>
      <c r="C4" s="127">
        <v>14333</v>
      </c>
      <c r="D4" s="128">
        <f t="shared" ref="D4:D7" si="0">(C4-B4)/B4</f>
        <v>0.029</v>
      </c>
    </row>
    <row r="5" ht="36" customHeight="1" spans="1:4">
      <c r="A5" s="129" t="s">
        <v>3355</v>
      </c>
      <c r="B5" s="130">
        <v>13706</v>
      </c>
      <c r="C5" s="130">
        <v>13681</v>
      </c>
      <c r="D5" s="131">
        <f t="shared" si="0"/>
        <v>-0.002</v>
      </c>
    </row>
    <row r="6" ht="36" customHeight="1" spans="1:4">
      <c r="A6" s="126" t="s">
        <v>3356</v>
      </c>
      <c r="B6" s="127">
        <v>17236</v>
      </c>
      <c r="C6" s="127">
        <v>17211</v>
      </c>
      <c r="D6" s="128">
        <f t="shared" si="0"/>
        <v>-0.001</v>
      </c>
    </row>
    <row r="7" ht="36" customHeight="1" spans="1:4">
      <c r="A7" s="129" t="s">
        <v>3355</v>
      </c>
      <c r="B7" s="130">
        <v>17217</v>
      </c>
      <c r="C7" s="132">
        <v>17120</v>
      </c>
      <c r="D7" s="131">
        <f t="shared" si="0"/>
        <v>-0.006</v>
      </c>
    </row>
    <row r="8" ht="36" customHeight="1" spans="1:4">
      <c r="A8" s="126" t="s">
        <v>3357</v>
      </c>
      <c r="B8" s="133"/>
      <c r="C8" s="134"/>
      <c r="D8" s="135"/>
    </row>
    <row r="9" ht="36" customHeight="1" spans="1:4">
      <c r="A9" s="129" t="s">
        <v>3355</v>
      </c>
      <c r="B9" s="136"/>
      <c r="C9" s="137"/>
      <c r="D9" s="138"/>
    </row>
    <row r="10" ht="36" customHeight="1" spans="1:4">
      <c r="A10" s="126" t="s">
        <v>3358</v>
      </c>
      <c r="B10" s="133"/>
      <c r="C10" s="139"/>
      <c r="D10" s="135"/>
    </row>
    <row r="11" ht="36" customHeight="1" spans="1:4">
      <c r="A11" s="129" t="s">
        <v>3355</v>
      </c>
      <c r="B11" s="136"/>
      <c r="C11" s="140"/>
      <c r="D11" s="138"/>
    </row>
    <row r="12" ht="36" customHeight="1" spans="1:4">
      <c r="A12" s="126" t="s">
        <v>3359</v>
      </c>
      <c r="B12" s="133"/>
      <c r="C12" s="139"/>
      <c r="D12" s="135"/>
    </row>
    <row r="13" ht="36" customHeight="1" spans="1:4">
      <c r="A13" s="129" t="s">
        <v>3355</v>
      </c>
      <c r="B13" s="136"/>
      <c r="C13" s="140"/>
      <c r="D13" s="138"/>
    </row>
    <row r="14" s="115" customFormat="1" ht="36" customHeight="1" spans="1:4">
      <c r="A14" s="126" t="s">
        <v>3360</v>
      </c>
      <c r="B14" s="141"/>
      <c r="C14" s="134"/>
      <c r="D14" s="135"/>
    </row>
    <row r="15" ht="36" customHeight="1" spans="1:4">
      <c r="A15" s="129" t="s">
        <v>3355</v>
      </c>
      <c r="B15" s="142"/>
      <c r="C15" s="137"/>
      <c r="D15" s="138"/>
    </row>
    <row r="16" ht="36" customHeight="1" spans="1:4">
      <c r="A16" s="126" t="s">
        <v>3361</v>
      </c>
      <c r="B16" s="143"/>
      <c r="C16" s="139"/>
      <c r="D16" s="135"/>
    </row>
    <row r="17" ht="36" customHeight="1" spans="1:4">
      <c r="A17" s="129" t="s">
        <v>3355</v>
      </c>
      <c r="B17" s="144"/>
      <c r="C17" s="145"/>
      <c r="D17" s="138"/>
    </row>
    <row r="18" ht="36" customHeight="1" spans="1:4">
      <c r="A18" s="146" t="s">
        <v>3362</v>
      </c>
      <c r="B18" s="127">
        <f>B4+B6</f>
        <v>31159</v>
      </c>
      <c r="C18" s="127">
        <f>C4+C6</f>
        <v>31544</v>
      </c>
      <c r="D18" s="128">
        <f t="shared" ref="D18:D20" si="1">(C18-B18)/B18</f>
        <v>0.012</v>
      </c>
    </row>
    <row r="19" ht="36" customHeight="1" spans="1:4">
      <c r="A19" s="129" t="s">
        <v>3363</v>
      </c>
      <c r="B19" s="130">
        <f>B5+B7</f>
        <v>30923</v>
      </c>
      <c r="C19" s="130">
        <f>C5+C7</f>
        <v>30801</v>
      </c>
      <c r="D19" s="128">
        <f t="shared" si="1"/>
        <v>-0.004</v>
      </c>
    </row>
    <row r="20" ht="32" customHeight="1" spans="1:4">
      <c r="A20" s="147" t="s">
        <v>3364</v>
      </c>
      <c r="B20" s="127">
        <v>7799</v>
      </c>
      <c r="C20" s="127">
        <v>8998</v>
      </c>
      <c r="D20" s="128">
        <f t="shared" si="1"/>
        <v>0.154</v>
      </c>
    </row>
    <row r="21" ht="32" customHeight="1" spans="1:4">
      <c r="A21" s="126" t="s">
        <v>3365</v>
      </c>
      <c r="B21" s="127"/>
      <c r="C21" s="127"/>
      <c r="D21" s="128"/>
    </row>
    <row r="22" ht="32" customHeight="1" spans="1:4">
      <c r="A22" s="148" t="s">
        <v>3366</v>
      </c>
      <c r="B22" s="127">
        <v>18655</v>
      </c>
      <c r="C22" s="127">
        <v>18345</v>
      </c>
      <c r="D22" s="128">
        <f>(C22-B22)/B22</f>
        <v>-0.017</v>
      </c>
    </row>
    <row r="23" ht="32" customHeight="1" spans="1:4">
      <c r="A23" s="146" t="s">
        <v>3351</v>
      </c>
      <c r="B23" s="127">
        <f>B18+B20+B22</f>
        <v>57613</v>
      </c>
      <c r="C23" s="127">
        <f>C18+C20+C22</f>
        <v>58887</v>
      </c>
      <c r="D23" s="128">
        <f>(C23-B23)/B23</f>
        <v>0.022</v>
      </c>
    </row>
  </sheetData>
  <mergeCells count="1">
    <mergeCell ref="A1:D1"/>
  </mergeCells>
  <conditionalFormatting sqref="D4">
    <cfRule type="expression" dxfId="1" priority="12" stopIfTrue="1">
      <formula>"len($A:$A)=3"</formula>
    </cfRule>
    <cfRule type="expression" dxfId="1" priority="11" stopIfTrue="1">
      <formula>"len($A:$A)=3"</formula>
    </cfRule>
    <cfRule type="expression" dxfId="1" priority="10" stopIfTrue="1">
      <formula>"len($A:$A)=3"</formula>
    </cfRule>
    <cfRule type="expression" dxfId="1" priority="9" stopIfTrue="1">
      <formula>"len($A:$A)=3"</formula>
    </cfRule>
  </conditionalFormatting>
  <conditionalFormatting sqref="D5">
    <cfRule type="expression" dxfId="1" priority="20" stopIfTrue="1">
      <formula>"len($A:$A)=3"</formula>
    </cfRule>
    <cfRule type="expression" dxfId="1" priority="19" stopIfTrue="1">
      <formula>"len($A:$A)=3"</formula>
    </cfRule>
    <cfRule type="expression" dxfId="1" priority="18" stopIfTrue="1">
      <formula>"len($A:$A)=3"</formula>
    </cfRule>
    <cfRule type="expression" dxfId="1" priority="17" stopIfTrue="1">
      <formula>"len($A:$A)=3"</formula>
    </cfRule>
  </conditionalFormatting>
  <conditionalFormatting sqref="D6">
    <cfRule type="expression" dxfId="1" priority="8" stopIfTrue="1">
      <formula>"len($A:$A)=3"</formula>
    </cfRule>
    <cfRule type="expression" dxfId="1" priority="7" stopIfTrue="1">
      <formula>"len($A:$A)=3"</formula>
    </cfRule>
    <cfRule type="expression" dxfId="1" priority="6" stopIfTrue="1">
      <formula>"len($A:$A)=3"</formula>
    </cfRule>
    <cfRule type="expression" dxfId="1" priority="5" stopIfTrue="1">
      <formula>"len($A:$A)=3"</formula>
    </cfRule>
  </conditionalFormatting>
  <conditionalFormatting sqref="D7">
    <cfRule type="expression" dxfId="1" priority="16" stopIfTrue="1">
      <formula>"len($A:$A)=3"</formula>
    </cfRule>
    <cfRule type="expression" dxfId="1" priority="15" stopIfTrue="1">
      <formula>"len($A:$A)=3"</formula>
    </cfRule>
    <cfRule type="expression" dxfId="1" priority="14" stopIfTrue="1">
      <formula>"len($A:$A)=3"</formula>
    </cfRule>
    <cfRule type="expression" dxfId="1" priority="13" stopIfTrue="1">
      <formula>"len($A:$A)=3"</formula>
    </cfRule>
  </conditionalFormatting>
  <conditionalFormatting sqref="B14:B17">
    <cfRule type="cellIs" dxfId="4" priority="21" stopIfTrue="1" operator="lessThan">
      <formula>0</formula>
    </cfRule>
  </conditionalFormatting>
  <conditionalFormatting sqref="D18:D23">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B7" sqref="B7:G7"/>
    </sheetView>
  </sheetViews>
  <sheetFormatPr defaultColWidth="10" defaultRowHeight="13.5" outlineLevelCol="6"/>
  <cols>
    <col min="1" max="1" width="24.625" style="72" customWidth="1"/>
    <col min="2" max="6" width="15.625" style="72" customWidth="1"/>
    <col min="7" max="7" width="18.125" style="72" customWidth="1"/>
    <col min="8" max="8" width="9.75" style="72" customWidth="1"/>
    <col min="9" max="16384" width="10" style="72"/>
  </cols>
  <sheetData>
    <row r="1" ht="30" customHeight="1" spans="1:1">
      <c r="A1" s="96"/>
    </row>
    <row r="2" ht="28.7" customHeight="1" spans="1:7">
      <c r="A2" s="112" t="s">
        <v>3370</v>
      </c>
      <c r="B2" s="112"/>
      <c r="C2" s="112"/>
      <c r="D2" s="112"/>
      <c r="E2" s="112"/>
      <c r="F2" s="112"/>
      <c r="G2" s="112"/>
    </row>
    <row r="3" ht="23.1" customHeight="1" spans="1:7">
      <c r="A3" s="102"/>
      <c r="B3" s="102"/>
      <c r="F3" s="103" t="s">
        <v>3371</v>
      </c>
      <c r="G3" s="103"/>
    </row>
    <row r="4" ht="30" customHeight="1" spans="1:7">
      <c r="A4" s="106" t="s">
        <v>3372</v>
      </c>
      <c r="B4" s="106" t="s">
        <v>3373</v>
      </c>
      <c r="C4" s="106"/>
      <c r="D4" s="106"/>
      <c r="E4" s="106" t="s">
        <v>3374</v>
      </c>
      <c r="F4" s="106"/>
      <c r="G4" s="106"/>
    </row>
    <row r="5" ht="30" customHeight="1" spans="1:7">
      <c r="A5" s="106"/>
      <c r="B5" s="113"/>
      <c r="C5" s="106" t="s">
        <v>3375</v>
      </c>
      <c r="D5" s="106" t="s">
        <v>3376</v>
      </c>
      <c r="E5" s="113"/>
      <c r="F5" s="106" t="s">
        <v>3375</v>
      </c>
      <c r="G5" s="106" t="s">
        <v>3376</v>
      </c>
    </row>
    <row r="6" ht="30" customHeight="1" spans="1:7">
      <c r="A6" s="106" t="s">
        <v>3377</v>
      </c>
      <c r="B6" s="106" t="s">
        <v>3378</v>
      </c>
      <c r="C6" s="106" t="s">
        <v>3379</v>
      </c>
      <c r="D6" s="106" t="s">
        <v>3380</v>
      </c>
      <c r="E6" s="106" t="s">
        <v>3381</v>
      </c>
      <c r="F6" s="106" t="s">
        <v>3382</v>
      </c>
      <c r="G6" s="106" t="s">
        <v>3383</v>
      </c>
    </row>
    <row r="7" ht="30" customHeight="1" spans="1:7">
      <c r="A7" s="107" t="s">
        <v>3384</v>
      </c>
      <c r="B7" s="113">
        <v>56.09</v>
      </c>
      <c r="C7" s="113">
        <v>7.46</v>
      </c>
      <c r="D7" s="113">
        <v>48.63</v>
      </c>
      <c r="E7" s="113">
        <v>50.4</v>
      </c>
      <c r="F7" s="113">
        <v>6.42</v>
      </c>
      <c r="G7" s="113">
        <v>43.98</v>
      </c>
    </row>
    <row r="8" ht="30" customHeight="1" spans="1:7">
      <c r="A8" s="109"/>
      <c r="B8" s="113"/>
      <c r="C8" s="113"/>
      <c r="D8" s="113"/>
      <c r="E8" s="113"/>
      <c r="F8" s="113"/>
      <c r="G8" s="113"/>
    </row>
    <row r="9" ht="44.1" customHeight="1" spans="1:7">
      <c r="A9" s="114"/>
      <c r="B9" s="113"/>
      <c r="C9" s="113"/>
      <c r="D9" s="113"/>
      <c r="E9" s="113"/>
      <c r="F9" s="113"/>
      <c r="G9" s="113"/>
    </row>
    <row r="10" ht="30" customHeight="1" spans="1:7">
      <c r="A10" s="114"/>
      <c r="B10" s="113"/>
      <c r="C10" s="113"/>
      <c r="D10" s="113"/>
      <c r="E10" s="113"/>
      <c r="F10" s="113"/>
      <c r="G10" s="113"/>
    </row>
    <row r="11" ht="30" customHeight="1" spans="1:7">
      <c r="A11" s="114"/>
      <c r="B11" s="113"/>
      <c r="C11" s="113"/>
      <c r="D11" s="113"/>
      <c r="E11" s="113"/>
      <c r="F11" s="113"/>
      <c r="G11" s="113"/>
    </row>
    <row r="12" ht="30" customHeight="1" spans="1:7">
      <c r="A12" s="114"/>
      <c r="B12" s="113"/>
      <c r="C12" s="113"/>
      <c r="D12" s="113"/>
      <c r="E12" s="113"/>
      <c r="F12" s="113"/>
      <c r="G12" s="113"/>
    </row>
    <row r="13" s="71" customFormat="1" ht="25" customHeight="1" spans="1:7">
      <c r="A13" s="95" t="s">
        <v>3385</v>
      </c>
      <c r="B13" s="95"/>
      <c r="C13" s="95"/>
      <c r="D13" s="95"/>
      <c r="E13" s="95"/>
      <c r="F13" s="95"/>
      <c r="G13" s="95"/>
    </row>
    <row r="14" s="71" customFormat="1" ht="25" customHeight="1" spans="1:7">
      <c r="A14" s="95" t="s">
        <v>3386</v>
      </c>
      <c r="B14" s="95"/>
      <c r="C14" s="95"/>
      <c r="D14" s="95"/>
      <c r="E14" s="95"/>
      <c r="F14" s="95"/>
      <c r="G14" s="95"/>
    </row>
    <row r="15" ht="18" customHeight="1" spans="1:7">
      <c r="A15" s="96"/>
      <c r="B15" s="96"/>
      <c r="C15" s="96"/>
      <c r="D15" s="96"/>
      <c r="E15" s="96"/>
      <c r="F15" s="96"/>
      <c r="G15" s="96"/>
    </row>
    <row r="16" ht="18" customHeight="1" spans="1:7">
      <c r="A16" s="96"/>
      <c r="B16" s="96"/>
      <c r="C16" s="96"/>
      <c r="D16" s="96"/>
      <c r="E16" s="96"/>
      <c r="F16" s="96"/>
      <c r="G16" s="96"/>
    </row>
    <row r="17" ht="18" customHeight="1" spans="1:7">
      <c r="A17" s="96"/>
      <c r="B17" s="96"/>
      <c r="C17" s="96"/>
      <c r="D17" s="96"/>
      <c r="E17" s="96"/>
      <c r="F17" s="96"/>
      <c r="G17" s="96"/>
    </row>
    <row r="18" ht="18" customHeight="1" spans="1:7">
      <c r="A18" s="96"/>
      <c r="B18" s="96"/>
      <c r="C18" s="96"/>
      <c r="D18" s="96"/>
      <c r="E18" s="96"/>
      <c r="F18" s="96"/>
      <c r="G18" s="96"/>
    </row>
    <row r="19" ht="14.1" customHeight="1" spans="1:7">
      <c r="A19" s="96"/>
      <c r="B19" s="96"/>
      <c r="C19" s="96"/>
      <c r="D19" s="96"/>
      <c r="E19" s="96"/>
      <c r="F19" s="96"/>
      <c r="G19" s="96"/>
    </row>
  </sheetData>
  <mergeCells count="7">
    <mergeCell ref="A2:G2"/>
    <mergeCell ref="F3:G3"/>
    <mergeCell ref="B4:D4"/>
    <mergeCell ref="E4:G4"/>
    <mergeCell ref="A13:G13"/>
    <mergeCell ref="A14:G14"/>
    <mergeCell ref="A4:A5"/>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B6" sqref="B6:C14"/>
    </sheetView>
  </sheetViews>
  <sheetFormatPr defaultColWidth="10" defaultRowHeight="13.5" outlineLevelCol="6"/>
  <cols>
    <col min="1" max="1" width="62.25" style="72" customWidth="1"/>
    <col min="2" max="3" width="28.625" style="72" customWidth="1"/>
    <col min="4" max="4" width="9.75" style="72" customWidth="1"/>
    <col min="5" max="16384" width="10" style="72"/>
  </cols>
  <sheetData>
    <row r="1" ht="23.1" customHeight="1" spans="1:3">
      <c r="A1" s="101"/>
      <c r="B1" s="101"/>
      <c r="C1" s="101"/>
    </row>
    <row r="2" ht="14.25" customHeight="1" spans="1:1">
      <c r="A2" s="96"/>
    </row>
    <row r="3" ht="28.7" customHeight="1" spans="1:3">
      <c r="A3" s="101" t="s">
        <v>3387</v>
      </c>
      <c r="B3" s="101"/>
      <c r="C3" s="101"/>
    </row>
    <row r="4" ht="27" customHeight="1" spans="1:3">
      <c r="A4" s="102"/>
      <c r="B4" s="102"/>
      <c r="C4" s="103" t="s">
        <v>3371</v>
      </c>
    </row>
    <row r="5" s="104" customFormat="1" ht="24" customHeight="1" spans="1:3">
      <c r="A5" s="106" t="s">
        <v>3388</v>
      </c>
      <c r="B5" s="106" t="s">
        <v>3326</v>
      </c>
      <c r="C5" s="106" t="s">
        <v>3389</v>
      </c>
    </row>
    <row r="6" s="104" customFormat="1" ht="32.1" customHeight="1" spans="1:3">
      <c r="A6" s="107" t="s">
        <v>3390</v>
      </c>
      <c r="B6" s="108">
        <v>6.77</v>
      </c>
      <c r="C6" s="108">
        <v>6.77</v>
      </c>
    </row>
    <row r="7" s="104" customFormat="1" ht="32.1" customHeight="1" spans="1:3">
      <c r="A7" s="107" t="s">
        <v>3391</v>
      </c>
      <c r="B7" s="108">
        <v>7.46</v>
      </c>
      <c r="C7" s="108">
        <v>7.46</v>
      </c>
    </row>
    <row r="8" s="104" customFormat="1" ht="32.1" customHeight="1" spans="1:3">
      <c r="A8" s="107" t="s">
        <v>3392</v>
      </c>
      <c r="B8" s="108">
        <v>2.88</v>
      </c>
      <c r="C8" s="108">
        <v>2.88</v>
      </c>
    </row>
    <row r="9" s="104" customFormat="1" ht="30" customHeight="1" spans="1:3">
      <c r="A9" s="109" t="s">
        <v>3393</v>
      </c>
      <c r="B9" s="108">
        <v>0</v>
      </c>
      <c r="C9" s="108">
        <v>0</v>
      </c>
    </row>
    <row r="10" s="104" customFormat="1" ht="32.1" customHeight="1" spans="1:3">
      <c r="A10" s="109" t="s">
        <v>3394</v>
      </c>
      <c r="B10" s="108">
        <v>2.88</v>
      </c>
      <c r="C10" s="108">
        <v>2.88</v>
      </c>
    </row>
    <row r="11" s="104" customFormat="1" ht="32.1" customHeight="1" spans="1:3">
      <c r="A11" s="107" t="s">
        <v>3395</v>
      </c>
      <c r="B11" s="108">
        <v>3.23</v>
      </c>
      <c r="C11" s="108">
        <v>3.23</v>
      </c>
    </row>
    <row r="12" s="104" customFormat="1" ht="32.1" customHeight="1" spans="1:3">
      <c r="A12" s="107" t="s">
        <v>3396</v>
      </c>
      <c r="B12" s="108">
        <v>6.42</v>
      </c>
      <c r="C12" s="108">
        <v>6.42</v>
      </c>
    </row>
    <row r="13" s="104" customFormat="1" ht="32.1" customHeight="1" spans="1:3">
      <c r="A13" s="107" t="s">
        <v>3397</v>
      </c>
      <c r="B13" s="108">
        <v>0</v>
      </c>
      <c r="C13" s="108">
        <v>0</v>
      </c>
    </row>
    <row r="14" s="104" customFormat="1" ht="32.1" customHeight="1" spans="1:3">
      <c r="A14" s="107" t="s">
        <v>3398</v>
      </c>
      <c r="B14" s="108">
        <v>7.46</v>
      </c>
      <c r="C14" s="108">
        <v>7.46</v>
      </c>
    </row>
    <row r="15" s="105" customFormat="1" ht="69" customHeight="1" spans="1:7">
      <c r="A15" s="110" t="s">
        <v>3399</v>
      </c>
      <c r="B15" s="110"/>
      <c r="C15" s="110"/>
      <c r="D15" s="111"/>
      <c r="E15" s="111"/>
      <c r="F15" s="111"/>
      <c r="G15" s="111"/>
    </row>
    <row r="16" spans="1:3">
      <c r="A16" s="102"/>
      <c r="B16" s="102"/>
      <c r="C16" s="102"/>
    </row>
  </sheetData>
  <mergeCells count="3">
    <mergeCell ref="A1:C1"/>
    <mergeCell ref="A3:C3"/>
    <mergeCell ref="A15:C15"/>
  </mergeCells>
  <printOptions horizontalCentered="1"/>
  <pageMargins left="0.709027777777778" right="0.709027777777778" top="0.75" bottom="0.75" header="0.309027777777778" footer="0.309027777777778"/>
  <pageSetup paperSize="9" fitToHeight="20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B6" sqref="B6:C14"/>
    </sheetView>
  </sheetViews>
  <sheetFormatPr defaultColWidth="10" defaultRowHeight="13.5" outlineLevelCol="6"/>
  <cols>
    <col min="1" max="1" width="60" style="72" customWidth="1"/>
    <col min="2" max="3" width="25.625" style="72" customWidth="1"/>
    <col min="4" max="4" width="9.75" style="72" customWidth="1"/>
    <col min="5" max="16384" width="10" style="72"/>
  </cols>
  <sheetData>
    <row r="1" ht="20.25" customHeight="1" spans="1:3">
      <c r="A1" s="101"/>
      <c r="B1" s="101"/>
      <c r="C1" s="101"/>
    </row>
    <row r="2" ht="14.25" hidden="1" customHeight="1" spans="1:1">
      <c r="A2" s="96"/>
    </row>
    <row r="3" ht="50.25" customHeight="1" spans="1:3">
      <c r="A3" s="92" t="s">
        <v>3400</v>
      </c>
      <c r="B3" s="92"/>
      <c r="C3" s="92"/>
    </row>
    <row r="4" ht="27" customHeight="1" spans="1:3">
      <c r="A4" s="102"/>
      <c r="B4" s="102"/>
      <c r="C4" s="103" t="s">
        <v>3371</v>
      </c>
    </row>
    <row r="5" ht="24" customHeight="1" spans="1:3">
      <c r="A5" s="77" t="s">
        <v>3388</v>
      </c>
      <c r="B5" s="77" t="s">
        <v>3326</v>
      </c>
      <c r="C5" s="77" t="s">
        <v>3389</v>
      </c>
    </row>
    <row r="6" ht="32.1" customHeight="1" spans="1:3">
      <c r="A6" s="98" t="s">
        <v>3390</v>
      </c>
      <c r="B6" s="99">
        <v>6.77</v>
      </c>
      <c r="C6" s="99">
        <v>6.77</v>
      </c>
    </row>
    <row r="7" ht="32.1" customHeight="1" spans="1:3">
      <c r="A7" s="98" t="s">
        <v>3391</v>
      </c>
      <c r="B7" s="99">
        <v>7.46</v>
      </c>
      <c r="C7" s="99">
        <v>7.46</v>
      </c>
    </row>
    <row r="8" ht="32.1" customHeight="1" spans="1:3">
      <c r="A8" s="98" t="s">
        <v>3392</v>
      </c>
      <c r="B8" s="99">
        <v>2.88</v>
      </c>
      <c r="C8" s="99">
        <v>2.88</v>
      </c>
    </row>
    <row r="9" ht="32.1" customHeight="1" spans="1:3">
      <c r="A9" s="98" t="s">
        <v>3401</v>
      </c>
      <c r="B9" s="99">
        <v>0</v>
      </c>
      <c r="C9" s="99">
        <v>0</v>
      </c>
    </row>
    <row r="10" ht="32.1" customHeight="1" spans="1:3">
      <c r="A10" s="98" t="s">
        <v>3402</v>
      </c>
      <c r="B10" s="99">
        <v>2.88</v>
      </c>
      <c r="C10" s="99">
        <v>2.88</v>
      </c>
    </row>
    <row r="11" ht="32.1" customHeight="1" spans="1:3">
      <c r="A11" s="98" t="s">
        <v>3395</v>
      </c>
      <c r="B11" s="99">
        <v>3.23</v>
      </c>
      <c r="C11" s="99">
        <v>3.23</v>
      </c>
    </row>
    <row r="12" ht="32.1" customHeight="1" spans="1:3">
      <c r="A12" s="98" t="s">
        <v>3396</v>
      </c>
      <c r="B12" s="99">
        <v>6.42</v>
      </c>
      <c r="C12" s="99">
        <v>6.42</v>
      </c>
    </row>
    <row r="13" ht="32.1" customHeight="1" spans="1:3">
      <c r="A13" s="98" t="s">
        <v>3397</v>
      </c>
      <c r="B13" s="99">
        <v>0</v>
      </c>
      <c r="C13" s="99">
        <v>0</v>
      </c>
    </row>
    <row r="14" ht="32.1" customHeight="1" spans="1:3">
      <c r="A14" s="98" t="s">
        <v>3398</v>
      </c>
      <c r="B14" s="99">
        <v>7.46</v>
      </c>
      <c r="C14" s="99">
        <v>7.46</v>
      </c>
    </row>
    <row r="15" s="71" customFormat="1" ht="69" customHeight="1" spans="1:7">
      <c r="A15" s="81" t="s">
        <v>3403</v>
      </c>
      <c r="B15" s="81"/>
      <c r="C15" s="81"/>
      <c r="D15" s="95"/>
      <c r="E15" s="95"/>
      <c r="F15" s="95"/>
      <c r="G15" s="95"/>
    </row>
    <row r="16" spans="1:3">
      <c r="A16" s="102"/>
      <c r="B16" s="102"/>
      <c r="C16" s="102"/>
    </row>
  </sheetData>
  <mergeCells count="3">
    <mergeCell ref="A1:C1"/>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B6" sqref="B6:C12"/>
    </sheetView>
  </sheetViews>
  <sheetFormatPr defaultColWidth="10" defaultRowHeight="13.5" outlineLevelCol="2"/>
  <cols>
    <col min="1" max="1" width="60.5" style="72" customWidth="1"/>
    <col min="2" max="3" width="25.625" style="72" customWidth="1"/>
    <col min="4" max="4" width="9.75" style="72" customWidth="1"/>
    <col min="5" max="16384" width="10" style="72"/>
  </cols>
  <sheetData>
    <row r="1" ht="24" customHeight="1"/>
    <row r="2" ht="14.25" customHeight="1" spans="1:1">
      <c r="A2" s="96"/>
    </row>
    <row r="3" ht="28.7" customHeight="1" spans="1:3">
      <c r="A3" s="101" t="s">
        <v>3404</v>
      </c>
      <c r="B3" s="101"/>
      <c r="C3" s="101"/>
    </row>
    <row r="4" ht="24.95" customHeight="1" spans="1:3">
      <c r="A4" s="102"/>
      <c r="B4" s="102"/>
      <c r="C4" s="103" t="s">
        <v>3371</v>
      </c>
    </row>
    <row r="5" ht="32.1" customHeight="1" spans="1:3">
      <c r="A5" s="77" t="s">
        <v>3388</v>
      </c>
      <c r="B5" s="77" t="s">
        <v>3326</v>
      </c>
      <c r="C5" s="77" t="s">
        <v>3389</v>
      </c>
    </row>
    <row r="6" ht="32.1" customHeight="1" spans="1:3">
      <c r="A6" s="98" t="s">
        <v>3405</v>
      </c>
      <c r="B6" s="99">
        <v>31.45</v>
      </c>
      <c r="C6" s="99">
        <v>31.45</v>
      </c>
    </row>
    <row r="7" ht="32.1" customHeight="1" spans="1:3">
      <c r="A7" s="98" t="s">
        <v>3406</v>
      </c>
      <c r="B7" s="99">
        <v>48.63</v>
      </c>
      <c r="C7" s="99">
        <v>48.63</v>
      </c>
    </row>
    <row r="8" ht="32.1" customHeight="1" spans="1:3">
      <c r="A8" s="98" t="s">
        <v>3407</v>
      </c>
      <c r="B8" s="99">
        <v>16.23</v>
      </c>
      <c r="C8" s="99">
        <v>16.23</v>
      </c>
    </row>
    <row r="9" ht="32.1" customHeight="1" spans="1:3">
      <c r="A9" s="98" t="s">
        <v>3408</v>
      </c>
      <c r="B9" s="99">
        <v>3.71</v>
      </c>
      <c r="C9" s="99">
        <v>3.71</v>
      </c>
    </row>
    <row r="10" ht="32.1" customHeight="1" spans="1:3">
      <c r="A10" s="98" t="s">
        <v>3409</v>
      </c>
      <c r="B10" s="99">
        <v>43.98</v>
      </c>
      <c r="C10" s="99">
        <v>43.98</v>
      </c>
    </row>
    <row r="11" ht="32.1" customHeight="1" spans="1:3">
      <c r="A11" s="98" t="s">
        <v>3410</v>
      </c>
      <c r="B11" s="99">
        <v>13.1</v>
      </c>
      <c r="C11" s="99">
        <v>13.1</v>
      </c>
    </row>
    <row r="12" ht="32.1" customHeight="1" spans="1:3">
      <c r="A12" s="98" t="s">
        <v>3411</v>
      </c>
      <c r="B12" s="99">
        <v>48.63</v>
      </c>
      <c r="C12" s="99">
        <v>48.63</v>
      </c>
    </row>
    <row r="13" s="71" customFormat="1" ht="72" customHeight="1" spans="1:3">
      <c r="A13" s="81" t="s">
        <v>3412</v>
      </c>
      <c r="B13" s="81"/>
      <c r="C13" s="81"/>
    </row>
    <row r="14" ht="30.95" customHeight="1" spans="1:3">
      <c r="A14" s="100"/>
      <c r="B14" s="100"/>
      <c r="C14" s="100"/>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B6" sqref="B6:C12"/>
    </sheetView>
  </sheetViews>
  <sheetFormatPr defaultColWidth="10" defaultRowHeight="13.5" outlineLevelCol="2"/>
  <cols>
    <col min="1" max="1" width="59.375" style="72" customWidth="1"/>
    <col min="2" max="3" width="25.625" style="72" customWidth="1"/>
    <col min="4" max="4" width="9.75" style="72" customWidth="1"/>
    <col min="5" max="16384" width="10" style="72"/>
  </cols>
  <sheetData>
    <row r="1" ht="24" customHeight="1"/>
    <row r="2" ht="14.25" customHeight="1" spans="1:1">
      <c r="A2" s="96"/>
    </row>
    <row r="3" ht="28.7" customHeight="1" spans="1:3">
      <c r="A3" s="92" t="s">
        <v>3413</v>
      </c>
      <c r="B3" s="92"/>
      <c r="C3" s="92"/>
    </row>
    <row r="4" s="70" customFormat="1" ht="24.95" customHeight="1" spans="1:3">
      <c r="A4" s="97"/>
      <c r="B4" s="97"/>
      <c r="C4" s="84" t="s">
        <v>3371</v>
      </c>
    </row>
    <row r="5" s="70" customFormat="1" ht="32.1" customHeight="1" spans="1:3">
      <c r="A5" s="77" t="s">
        <v>3388</v>
      </c>
      <c r="B5" s="77" t="s">
        <v>3326</v>
      </c>
      <c r="C5" s="77" t="s">
        <v>3389</v>
      </c>
    </row>
    <row r="6" s="70" customFormat="1" ht="32.1" customHeight="1" spans="1:3">
      <c r="A6" s="98" t="s">
        <v>3405</v>
      </c>
      <c r="B6" s="99">
        <v>31.45</v>
      </c>
      <c r="C6" s="99">
        <v>31.45</v>
      </c>
    </row>
    <row r="7" s="70" customFormat="1" ht="32.1" customHeight="1" spans="1:3">
      <c r="A7" s="98" t="s">
        <v>3406</v>
      </c>
      <c r="B7" s="99">
        <v>48.63</v>
      </c>
      <c r="C7" s="99">
        <v>48.63</v>
      </c>
    </row>
    <row r="8" s="70" customFormat="1" ht="32.1" customHeight="1" spans="1:3">
      <c r="A8" s="98" t="s">
        <v>3407</v>
      </c>
      <c r="B8" s="99">
        <v>16.23</v>
      </c>
      <c r="C8" s="99">
        <v>16.23</v>
      </c>
    </row>
    <row r="9" s="70" customFormat="1" ht="32.1" customHeight="1" spans="1:3">
      <c r="A9" s="98" t="s">
        <v>3408</v>
      </c>
      <c r="B9" s="99">
        <v>3.71</v>
      </c>
      <c r="C9" s="99">
        <v>3.71</v>
      </c>
    </row>
    <row r="10" s="70" customFormat="1" ht="32.1" customHeight="1" spans="1:3">
      <c r="A10" s="98" t="s">
        <v>3409</v>
      </c>
      <c r="B10" s="99">
        <v>43.98</v>
      </c>
      <c r="C10" s="99">
        <v>43.98</v>
      </c>
    </row>
    <row r="11" s="70" customFormat="1" ht="32.1" customHeight="1" spans="1:3">
      <c r="A11" s="98" t="s">
        <v>3414</v>
      </c>
      <c r="B11" s="99">
        <v>13.1</v>
      </c>
      <c r="C11" s="99">
        <v>13.1</v>
      </c>
    </row>
    <row r="12" s="70" customFormat="1" ht="32.1" customHeight="1" spans="1:3">
      <c r="A12" s="98" t="s">
        <v>3415</v>
      </c>
      <c r="B12" s="99">
        <v>48.63</v>
      </c>
      <c r="C12" s="99">
        <v>48.63</v>
      </c>
    </row>
    <row r="13" s="71" customFormat="1" ht="65.1" customHeight="1" spans="1:3">
      <c r="A13" s="81" t="s">
        <v>3416</v>
      </c>
      <c r="B13" s="81"/>
      <c r="C13" s="81"/>
    </row>
    <row r="14" ht="30.95" customHeight="1" spans="1:3">
      <c r="A14" s="100"/>
      <c r="B14" s="100"/>
      <c r="C14" s="100"/>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workbookViewId="0">
      <selection activeCell="C6" sqref="C6:D26"/>
    </sheetView>
  </sheetViews>
  <sheetFormatPr defaultColWidth="10" defaultRowHeight="13.5" outlineLevelCol="3"/>
  <cols>
    <col min="1" max="1" width="36" style="72" customWidth="1"/>
    <col min="2" max="4" width="15.625" style="72" customWidth="1"/>
    <col min="5" max="5" width="9.75" style="72" customWidth="1"/>
    <col min="6" max="16384" width="10" style="72"/>
  </cols>
  <sheetData>
    <row r="1" ht="21.95" customHeight="1"/>
    <row r="2" ht="14.25" customHeight="1" spans="1:1">
      <c r="A2" s="91"/>
    </row>
    <row r="3" ht="63" customHeight="1" spans="1:4">
      <c r="A3" s="92" t="s">
        <v>3417</v>
      </c>
      <c r="B3" s="92"/>
      <c r="C3" s="92"/>
      <c r="D3" s="92"/>
    </row>
    <row r="4" s="70" customFormat="1" ht="30" customHeight="1" spans="4:4">
      <c r="D4" s="84" t="s">
        <v>3371</v>
      </c>
    </row>
    <row r="5" s="70" customFormat="1" ht="24.95" customHeight="1" spans="1:4">
      <c r="A5" s="77" t="s">
        <v>3388</v>
      </c>
      <c r="B5" s="77" t="s">
        <v>3418</v>
      </c>
      <c r="C5" s="77" t="s">
        <v>3419</v>
      </c>
      <c r="D5" s="77" t="s">
        <v>3420</v>
      </c>
    </row>
    <row r="6" s="70" customFormat="1" ht="24.95" customHeight="1" spans="1:4">
      <c r="A6" s="93" t="s">
        <v>3421</v>
      </c>
      <c r="B6" s="79" t="s">
        <v>3422</v>
      </c>
      <c r="C6" s="86">
        <v>19.11</v>
      </c>
      <c r="D6" s="86">
        <v>19.11</v>
      </c>
    </row>
    <row r="7" s="70" customFormat="1" ht="24.95" customHeight="1" spans="1:4">
      <c r="A7" s="94" t="s">
        <v>3423</v>
      </c>
      <c r="B7" s="79" t="s">
        <v>3379</v>
      </c>
      <c r="C7" s="86">
        <v>2.88</v>
      </c>
      <c r="D7" s="86">
        <v>2.88</v>
      </c>
    </row>
    <row r="8" s="70" customFormat="1" ht="24.95" customHeight="1" spans="1:4">
      <c r="A8" s="94" t="s">
        <v>3424</v>
      </c>
      <c r="B8" s="79" t="s">
        <v>3380</v>
      </c>
      <c r="C8" s="86">
        <v>2.88</v>
      </c>
      <c r="D8" s="86">
        <v>2.88</v>
      </c>
    </row>
    <row r="9" s="70" customFormat="1" ht="24.95" customHeight="1" spans="1:4">
      <c r="A9" s="94" t="s">
        <v>3425</v>
      </c>
      <c r="B9" s="79" t="s">
        <v>3426</v>
      </c>
      <c r="C9" s="86">
        <v>16.23</v>
      </c>
      <c r="D9" s="86">
        <v>16.23</v>
      </c>
    </row>
    <row r="10" s="70" customFormat="1" ht="24.95" customHeight="1" spans="1:4">
      <c r="A10" s="94" t="s">
        <v>3424</v>
      </c>
      <c r="B10" s="79" t="s">
        <v>3382</v>
      </c>
      <c r="C10" s="86">
        <v>3.13</v>
      </c>
      <c r="D10" s="86">
        <v>3.13</v>
      </c>
    </row>
    <row r="11" s="70" customFormat="1" ht="24.95" customHeight="1" spans="1:4">
      <c r="A11" s="93" t="s">
        <v>3427</v>
      </c>
      <c r="B11" s="79" t="s">
        <v>3428</v>
      </c>
      <c r="C11" s="86">
        <v>6.94</v>
      </c>
      <c r="D11" s="86">
        <v>6.94</v>
      </c>
    </row>
    <row r="12" s="70" customFormat="1" ht="24.95" customHeight="1" spans="1:4">
      <c r="A12" s="94" t="s">
        <v>3423</v>
      </c>
      <c r="B12" s="79" t="s">
        <v>3429</v>
      </c>
      <c r="C12" s="86">
        <v>3.23</v>
      </c>
      <c r="D12" s="86">
        <v>3.23</v>
      </c>
    </row>
    <row r="13" s="70" customFormat="1" ht="24.95" customHeight="1" spans="1:4">
      <c r="A13" s="94" t="s">
        <v>3425</v>
      </c>
      <c r="B13" s="79" t="s">
        <v>3430</v>
      </c>
      <c r="C13" s="86">
        <v>3.71</v>
      </c>
      <c r="D13" s="86">
        <v>3.71</v>
      </c>
    </row>
    <row r="14" s="70" customFormat="1" ht="24.95" customHeight="1" spans="1:4">
      <c r="A14" s="93" t="s">
        <v>3431</v>
      </c>
      <c r="B14" s="79" t="s">
        <v>3432</v>
      </c>
      <c r="C14" s="86">
        <v>1.34</v>
      </c>
      <c r="D14" s="86">
        <v>1.34</v>
      </c>
    </row>
    <row r="15" s="70" customFormat="1" ht="24.95" customHeight="1" spans="1:4">
      <c r="A15" s="94" t="s">
        <v>3423</v>
      </c>
      <c r="B15" s="79" t="s">
        <v>3433</v>
      </c>
      <c r="C15" s="86">
        <v>0.22</v>
      </c>
      <c r="D15" s="86">
        <v>0.22</v>
      </c>
    </row>
    <row r="16" s="70" customFormat="1" ht="24.95" customHeight="1" spans="1:4">
      <c r="A16" s="94" t="s">
        <v>3425</v>
      </c>
      <c r="B16" s="79" t="s">
        <v>3434</v>
      </c>
      <c r="C16" s="86">
        <v>1.12</v>
      </c>
      <c r="D16" s="86">
        <v>1.12</v>
      </c>
    </row>
    <row r="17" s="70" customFormat="1" ht="24.95" customHeight="1" spans="1:4">
      <c r="A17" s="93" t="s">
        <v>3435</v>
      </c>
      <c r="B17" s="79" t="s">
        <v>3436</v>
      </c>
      <c r="C17" s="86">
        <v>5.03</v>
      </c>
      <c r="D17" s="86">
        <v>5.03</v>
      </c>
    </row>
    <row r="18" s="70" customFormat="1" ht="24.95" customHeight="1" spans="1:4">
      <c r="A18" s="94" t="s">
        <v>3423</v>
      </c>
      <c r="B18" s="79" t="s">
        <v>3437</v>
      </c>
      <c r="C18" s="86">
        <v>0.69</v>
      </c>
      <c r="D18" s="86">
        <v>0.69</v>
      </c>
    </row>
    <row r="19" s="70" customFormat="1" ht="24.95" customHeight="1" spans="1:4">
      <c r="A19" s="94" t="s">
        <v>3438</v>
      </c>
      <c r="B19" s="79"/>
      <c r="C19" s="86">
        <v>0.39</v>
      </c>
      <c r="D19" s="86">
        <v>0.39</v>
      </c>
    </row>
    <row r="20" s="70" customFormat="1" ht="24.95" customHeight="1" spans="1:4">
      <c r="A20" s="94" t="s">
        <v>3439</v>
      </c>
      <c r="B20" s="79" t="s">
        <v>3440</v>
      </c>
      <c r="C20" s="86">
        <v>0.3</v>
      </c>
      <c r="D20" s="86">
        <v>0.3</v>
      </c>
    </row>
    <row r="21" s="70" customFormat="1" ht="24.95" customHeight="1" spans="1:4">
      <c r="A21" s="94" t="s">
        <v>3425</v>
      </c>
      <c r="B21" s="79" t="s">
        <v>3441</v>
      </c>
      <c r="C21" s="86">
        <v>4.34</v>
      </c>
      <c r="D21" s="86">
        <v>4.34</v>
      </c>
    </row>
    <row r="22" s="70" customFormat="1" ht="24.95" customHeight="1" spans="1:4">
      <c r="A22" s="94" t="s">
        <v>3438</v>
      </c>
      <c r="B22" s="79"/>
      <c r="C22" s="86">
        <v>2.54</v>
      </c>
      <c r="D22" s="86">
        <v>2.54</v>
      </c>
    </row>
    <row r="23" s="70" customFormat="1" ht="24.95" customHeight="1" spans="1:4">
      <c r="A23" s="94" t="s">
        <v>3442</v>
      </c>
      <c r="B23" s="79" t="s">
        <v>3443</v>
      </c>
      <c r="C23" s="86">
        <v>1.8</v>
      </c>
      <c r="D23" s="86">
        <v>1.8</v>
      </c>
    </row>
    <row r="24" s="70" customFormat="1" ht="24.95" customHeight="1" spans="1:4">
      <c r="A24" s="93" t="s">
        <v>3444</v>
      </c>
      <c r="B24" s="79" t="s">
        <v>3445</v>
      </c>
      <c r="C24" s="86">
        <v>1.88</v>
      </c>
      <c r="D24" s="86">
        <v>1.88</v>
      </c>
    </row>
    <row r="25" s="70" customFormat="1" ht="24.95" customHeight="1" spans="1:4">
      <c r="A25" s="94" t="s">
        <v>3423</v>
      </c>
      <c r="B25" s="79" t="s">
        <v>3446</v>
      </c>
      <c r="C25" s="86">
        <v>0.23</v>
      </c>
      <c r="D25" s="86">
        <v>0.23</v>
      </c>
    </row>
    <row r="26" s="70" customFormat="1" ht="24.95" customHeight="1" spans="1:4">
      <c r="A26" s="94" t="s">
        <v>3425</v>
      </c>
      <c r="B26" s="79" t="s">
        <v>3447</v>
      </c>
      <c r="C26" s="86">
        <v>1.65</v>
      </c>
      <c r="D26" s="86">
        <v>1.65</v>
      </c>
    </row>
    <row r="27" s="71" customFormat="1" ht="69.95" customHeight="1" spans="1:4">
      <c r="A27" s="95" t="s">
        <v>3448</v>
      </c>
      <c r="B27" s="95"/>
      <c r="C27" s="95"/>
      <c r="D27" s="95"/>
    </row>
    <row r="28" ht="24.95" customHeight="1" spans="1:4">
      <c r="A28" s="96"/>
      <c r="B28" s="96"/>
      <c r="C28" s="96"/>
      <c r="D28" s="96"/>
    </row>
  </sheetData>
  <mergeCells count="3">
    <mergeCell ref="A3:D3"/>
    <mergeCell ref="A27:D27"/>
    <mergeCell ref="A28:D28"/>
  </mergeCells>
  <printOptions horizontalCentered="1"/>
  <pageMargins left="0.709027777777778" right="0.709027777777778" top="0.393055555555556" bottom="0.354166666666667" header="0.309027777777778" footer="0.309027777777778"/>
  <pageSetup paperSize="9" fitToHeight="20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4"/>
  <sheetViews>
    <sheetView showGridLines="0" showZeros="0" zoomScale="90" zoomScaleNormal="90" topLeftCell="B1" workbookViewId="0">
      <pane ySplit="3" topLeftCell="A28" activePane="bottomLeft" state="frozen"/>
      <selection/>
      <selection pane="bottomLeft" activeCell="E33" sqref="E33"/>
    </sheetView>
  </sheetViews>
  <sheetFormatPr defaultColWidth="9" defaultRowHeight="14.25" outlineLevelCol="4"/>
  <cols>
    <col min="1" max="1" width="14.5" style="195" customWidth="1"/>
    <col min="2" max="2" width="50.75" style="195" customWidth="1"/>
    <col min="3" max="5" width="20.625" style="195" customWidth="1"/>
    <col min="6" max="16384" width="9" style="297"/>
  </cols>
  <sheetData>
    <row r="1" ht="45" customHeight="1" spans="1:5">
      <c r="A1" s="353"/>
      <c r="B1" s="353" t="s">
        <v>127</v>
      </c>
      <c r="C1" s="353"/>
      <c r="D1" s="353"/>
      <c r="E1" s="353"/>
    </row>
    <row r="2" ht="18.95" customHeight="1" spans="2:5">
      <c r="B2" s="474"/>
      <c r="C2" s="356"/>
      <c r="D2" s="356"/>
      <c r="E2" s="475" t="s">
        <v>1</v>
      </c>
    </row>
    <row r="3" s="471" customFormat="1" ht="45" customHeight="1" spans="1:5">
      <c r="A3" s="476" t="s">
        <v>2</v>
      </c>
      <c r="B3" s="359" t="s">
        <v>3</v>
      </c>
      <c r="C3" s="302" t="s">
        <v>128</v>
      </c>
      <c r="D3" s="302" t="s">
        <v>5</v>
      </c>
      <c r="E3" s="302" t="s">
        <v>129</v>
      </c>
    </row>
    <row r="4" ht="32.1" customHeight="1" spans="1:5">
      <c r="A4" s="477" t="s">
        <v>7</v>
      </c>
      <c r="B4" s="478" t="s">
        <v>8</v>
      </c>
      <c r="C4" s="364">
        <f>SUM(C5:C19)</f>
        <v>52263</v>
      </c>
      <c r="D4" s="364">
        <f>SUM(D5:D19)</f>
        <v>55388</v>
      </c>
      <c r="E4" s="128">
        <f>(D4-C4)/C4</f>
        <v>0.06</v>
      </c>
    </row>
    <row r="5" ht="32.1" customHeight="1" spans="1:5">
      <c r="A5" s="479" t="s">
        <v>9</v>
      </c>
      <c r="B5" s="341" t="s">
        <v>10</v>
      </c>
      <c r="C5" s="342">
        <v>19082</v>
      </c>
      <c r="D5" s="342">
        <v>17162</v>
      </c>
      <c r="E5" s="128">
        <f t="shared" ref="E5:E40" si="0">(D5-C5)/C5</f>
        <v>-0.101</v>
      </c>
    </row>
    <row r="6" ht="32.1" customHeight="1" spans="1:5">
      <c r="A6" s="479" t="s">
        <v>11</v>
      </c>
      <c r="B6" s="341" t="s">
        <v>12</v>
      </c>
      <c r="C6" s="342">
        <v>2611</v>
      </c>
      <c r="D6" s="342">
        <v>1815</v>
      </c>
      <c r="E6" s="128">
        <f t="shared" si="0"/>
        <v>-0.305</v>
      </c>
    </row>
    <row r="7" ht="32.1" customHeight="1" spans="1:5">
      <c r="A7" s="479" t="s">
        <v>13</v>
      </c>
      <c r="B7" s="341" t="s">
        <v>14</v>
      </c>
      <c r="C7" s="342">
        <v>569</v>
      </c>
      <c r="D7" s="342">
        <v>480</v>
      </c>
      <c r="E7" s="128">
        <f t="shared" si="0"/>
        <v>-0.156</v>
      </c>
    </row>
    <row r="8" customFormat="1" ht="32.1" customHeight="1" spans="1:5">
      <c r="A8" s="480" t="s">
        <v>15</v>
      </c>
      <c r="B8" s="341" t="s">
        <v>16</v>
      </c>
      <c r="C8" s="342">
        <v>3338</v>
      </c>
      <c r="D8" s="342">
        <v>3000</v>
      </c>
      <c r="E8" s="128">
        <f t="shared" si="0"/>
        <v>-0.101</v>
      </c>
    </row>
    <row r="9" ht="32.1" customHeight="1" spans="1:5">
      <c r="A9" s="479" t="s">
        <v>17</v>
      </c>
      <c r="B9" s="341" t="s">
        <v>18</v>
      </c>
      <c r="C9" s="342">
        <v>2117</v>
      </c>
      <c r="D9" s="342">
        <v>1850</v>
      </c>
      <c r="E9" s="128">
        <f t="shared" si="0"/>
        <v>-0.126</v>
      </c>
    </row>
    <row r="10" customFormat="1" ht="32.1" customHeight="1" spans="1:5">
      <c r="A10" s="480" t="s">
        <v>19</v>
      </c>
      <c r="B10" s="341" t="s">
        <v>20</v>
      </c>
      <c r="C10" s="342">
        <v>2031</v>
      </c>
      <c r="D10" s="342">
        <v>1740</v>
      </c>
      <c r="E10" s="128">
        <f t="shared" si="0"/>
        <v>-0.143</v>
      </c>
    </row>
    <row r="11" customFormat="1" ht="32.1" customHeight="1" spans="1:5">
      <c r="A11" s="480" t="s">
        <v>21</v>
      </c>
      <c r="B11" s="341" t="s">
        <v>22</v>
      </c>
      <c r="C11" s="342">
        <v>617</v>
      </c>
      <c r="D11" s="342">
        <v>600</v>
      </c>
      <c r="E11" s="128">
        <f t="shared" si="0"/>
        <v>-0.028</v>
      </c>
    </row>
    <row r="12" customFormat="1" ht="32.1" customHeight="1" spans="1:5">
      <c r="A12" s="480" t="s">
        <v>23</v>
      </c>
      <c r="B12" s="341" t="s">
        <v>24</v>
      </c>
      <c r="C12" s="342">
        <v>3587</v>
      </c>
      <c r="D12" s="342">
        <v>3800</v>
      </c>
      <c r="E12" s="128">
        <f t="shared" si="0"/>
        <v>0.059</v>
      </c>
    </row>
    <row r="13" customFormat="1" ht="32.1" customHeight="1" spans="1:5">
      <c r="A13" s="480" t="s">
        <v>25</v>
      </c>
      <c r="B13" s="341" t="s">
        <v>26</v>
      </c>
      <c r="C13" s="342">
        <v>1408</v>
      </c>
      <c r="D13" s="342">
        <v>5600</v>
      </c>
      <c r="E13" s="128">
        <f t="shared" si="0"/>
        <v>2.977</v>
      </c>
    </row>
    <row r="14" customFormat="1" ht="32.1" customHeight="1" spans="1:5">
      <c r="A14" s="480" t="s">
        <v>27</v>
      </c>
      <c r="B14" s="341" t="s">
        <v>28</v>
      </c>
      <c r="C14" s="342">
        <v>1016</v>
      </c>
      <c r="D14" s="342">
        <v>300</v>
      </c>
      <c r="E14" s="128">
        <f t="shared" si="0"/>
        <v>-0.705</v>
      </c>
    </row>
    <row r="15" ht="32.1" customHeight="1" spans="1:5">
      <c r="A15" s="479" t="s">
        <v>29</v>
      </c>
      <c r="B15" s="341" t="s">
        <v>30</v>
      </c>
      <c r="C15" s="342">
        <v>341</v>
      </c>
      <c r="D15" s="342">
        <v>200</v>
      </c>
      <c r="E15" s="128">
        <f t="shared" si="0"/>
        <v>-0.413</v>
      </c>
    </row>
    <row r="16" customFormat="1" ht="32.1" customHeight="1" spans="1:5">
      <c r="A16" s="480" t="s">
        <v>31</v>
      </c>
      <c r="B16" s="341" t="s">
        <v>32</v>
      </c>
      <c r="C16" s="342">
        <v>3729</v>
      </c>
      <c r="D16" s="342">
        <v>6500</v>
      </c>
      <c r="E16" s="128">
        <f t="shared" si="0"/>
        <v>0.743</v>
      </c>
    </row>
    <row r="17" customFormat="1" ht="32.1" customHeight="1" spans="1:5">
      <c r="A17" s="480" t="s">
        <v>33</v>
      </c>
      <c r="B17" s="341" t="s">
        <v>34</v>
      </c>
      <c r="C17" s="342">
        <v>10815</v>
      </c>
      <c r="D17" s="342">
        <v>11521</v>
      </c>
      <c r="E17" s="128">
        <f t="shared" si="0"/>
        <v>0.065</v>
      </c>
    </row>
    <row r="18" customFormat="1" ht="32.1" customHeight="1" spans="1:5">
      <c r="A18" s="480" t="s">
        <v>35</v>
      </c>
      <c r="B18" s="341" t="s">
        <v>36</v>
      </c>
      <c r="C18" s="342">
        <v>951</v>
      </c>
      <c r="D18" s="342">
        <v>820</v>
      </c>
      <c r="E18" s="128">
        <f t="shared" si="0"/>
        <v>-0.138</v>
      </c>
    </row>
    <row r="19" customFormat="1" ht="32.1" customHeight="1" spans="1:5">
      <c r="A19" s="519" t="s">
        <v>130</v>
      </c>
      <c r="B19" s="341" t="s">
        <v>38</v>
      </c>
      <c r="C19" s="342">
        <v>51</v>
      </c>
      <c r="D19" s="342">
        <v>0</v>
      </c>
      <c r="E19" s="128">
        <f t="shared" si="0"/>
        <v>-1</v>
      </c>
    </row>
    <row r="20" ht="32.1" customHeight="1" spans="1:5">
      <c r="A20" s="362" t="s">
        <v>39</v>
      </c>
      <c r="B20" s="478" t="s">
        <v>40</v>
      </c>
      <c r="C20" s="364">
        <f>SUM(C21:C28)</f>
        <v>13060</v>
      </c>
      <c r="D20" s="364">
        <f>SUM(D21:D28)</f>
        <v>13100</v>
      </c>
      <c r="E20" s="128">
        <f t="shared" si="0"/>
        <v>0.003</v>
      </c>
    </row>
    <row r="21" ht="32.1" customHeight="1" spans="1:5">
      <c r="A21" s="481" t="s">
        <v>41</v>
      </c>
      <c r="B21" s="341" t="s">
        <v>42</v>
      </c>
      <c r="C21" s="342">
        <v>3500</v>
      </c>
      <c r="D21" s="342">
        <v>2912</v>
      </c>
      <c r="E21" s="128">
        <f t="shared" si="0"/>
        <v>-0.168</v>
      </c>
    </row>
    <row r="22" ht="32.1" customHeight="1" spans="1:5">
      <c r="A22" s="479" t="s">
        <v>43</v>
      </c>
      <c r="B22" s="482" t="s">
        <v>44</v>
      </c>
      <c r="C22" s="342">
        <v>2000</v>
      </c>
      <c r="D22" s="342">
        <v>3613</v>
      </c>
      <c r="E22" s="128">
        <f t="shared" si="0"/>
        <v>0.807</v>
      </c>
    </row>
    <row r="23" ht="32.1" customHeight="1" spans="1:5">
      <c r="A23" s="479" t="s">
        <v>45</v>
      </c>
      <c r="B23" s="341" t="s">
        <v>46</v>
      </c>
      <c r="C23" s="342">
        <v>5300</v>
      </c>
      <c r="D23" s="342">
        <v>3978</v>
      </c>
      <c r="E23" s="128">
        <f t="shared" si="0"/>
        <v>-0.249</v>
      </c>
    </row>
    <row r="24" ht="32.1" customHeight="1" spans="1:5">
      <c r="A24" s="479" t="s">
        <v>47</v>
      </c>
      <c r="B24" s="341" t="s">
        <v>48</v>
      </c>
      <c r="C24" s="342">
        <v>0</v>
      </c>
      <c r="D24" s="342">
        <v>0</v>
      </c>
      <c r="E24" s="128"/>
    </row>
    <row r="25" ht="32.1" customHeight="1" spans="1:5">
      <c r="A25" s="479" t="s">
        <v>49</v>
      </c>
      <c r="B25" s="341" t="s">
        <v>50</v>
      </c>
      <c r="C25" s="342">
        <v>1900</v>
      </c>
      <c r="D25" s="342">
        <v>1752</v>
      </c>
      <c r="E25" s="128">
        <f t="shared" si="0"/>
        <v>-0.078</v>
      </c>
    </row>
    <row r="26" customFormat="1" ht="32.1" customHeight="1" spans="1:5">
      <c r="A26" s="480" t="s">
        <v>51</v>
      </c>
      <c r="B26" s="341" t="s">
        <v>52</v>
      </c>
      <c r="C26" s="342"/>
      <c r="D26" s="342">
        <v>0</v>
      </c>
      <c r="E26" s="128"/>
    </row>
    <row r="27" ht="32.1" customHeight="1" spans="1:5">
      <c r="A27" s="479" t="s">
        <v>53</v>
      </c>
      <c r="B27" s="341" t="s">
        <v>54</v>
      </c>
      <c r="C27" s="342">
        <v>360</v>
      </c>
      <c r="D27" s="342">
        <v>375</v>
      </c>
      <c r="E27" s="128">
        <f t="shared" si="0"/>
        <v>0.042</v>
      </c>
    </row>
    <row r="28" ht="32.1" customHeight="1" spans="1:5">
      <c r="A28" s="479" t="s">
        <v>55</v>
      </c>
      <c r="B28" s="341" t="s">
        <v>56</v>
      </c>
      <c r="C28" s="342">
        <v>0</v>
      </c>
      <c r="D28" s="342">
        <v>470</v>
      </c>
      <c r="E28" s="128"/>
    </row>
    <row r="29" ht="32.1" customHeight="1" spans="1:5">
      <c r="A29" s="479"/>
      <c r="B29" s="341"/>
      <c r="C29" s="342"/>
      <c r="D29" s="342"/>
      <c r="E29" s="128"/>
    </row>
    <row r="30" s="355" customFormat="1" ht="32.1" customHeight="1" spans="1:5">
      <c r="A30" s="483"/>
      <c r="B30" s="484" t="s">
        <v>57</v>
      </c>
      <c r="C30" s="364">
        <f>SUM(C4,C20)</f>
        <v>65323</v>
      </c>
      <c r="D30" s="364">
        <f>SUM(D4,D20)</f>
        <v>68488</v>
      </c>
      <c r="E30" s="128">
        <f t="shared" si="0"/>
        <v>0.048</v>
      </c>
    </row>
    <row r="31" ht="32.1" customHeight="1" spans="1:5">
      <c r="A31" s="362">
        <v>105</v>
      </c>
      <c r="B31" s="334" t="s">
        <v>58</v>
      </c>
      <c r="C31" s="364">
        <v>22510</v>
      </c>
      <c r="D31" s="364">
        <v>3880</v>
      </c>
      <c r="E31" s="128">
        <f t="shared" si="0"/>
        <v>-0.828</v>
      </c>
    </row>
    <row r="32" ht="32.1" customHeight="1" spans="1:5">
      <c r="A32" s="485">
        <v>110</v>
      </c>
      <c r="B32" s="478" t="s">
        <v>59</v>
      </c>
      <c r="C32" s="364">
        <f>SUM(C33:C39)</f>
        <v>214644</v>
      </c>
      <c r="D32" s="364">
        <f>SUM(D33:D39)</f>
        <v>205043</v>
      </c>
      <c r="E32" s="128">
        <f t="shared" si="0"/>
        <v>-0.045</v>
      </c>
    </row>
    <row r="33" ht="32.1" customHeight="1" spans="1:5">
      <c r="A33" s="368">
        <v>11001</v>
      </c>
      <c r="B33" s="341" t="s">
        <v>60</v>
      </c>
      <c r="C33" s="342">
        <v>8016</v>
      </c>
      <c r="D33" s="342">
        <v>6571</v>
      </c>
      <c r="E33" s="128">
        <f t="shared" si="0"/>
        <v>-0.18</v>
      </c>
    </row>
    <row r="34" ht="32.1" customHeight="1" spans="1:5">
      <c r="A34" s="368"/>
      <c r="B34" s="341" t="s">
        <v>61</v>
      </c>
      <c r="C34" s="342">
        <v>137510</v>
      </c>
      <c r="D34" s="342">
        <v>120127</v>
      </c>
      <c r="E34" s="128">
        <f t="shared" si="0"/>
        <v>-0.126</v>
      </c>
    </row>
    <row r="35" ht="32.1" customHeight="1" spans="1:5">
      <c r="A35" s="368">
        <v>11006</v>
      </c>
      <c r="B35" s="341" t="s">
        <v>131</v>
      </c>
      <c r="C35" s="342"/>
      <c r="D35" s="342"/>
      <c r="E35" s="128"/>
    </row>
    <row r="36" ht="32.1" customHeight="1" spans="1:5">
      <c r="A36" s="368">
        <v>11008</v>
      </c>
      <c r="B36" s="341" t="s">
        <v>62</v>
      </c>
      <c r="C36" s="342">
        <v>2107</v>
      </c>
      <c r="D36" s="342">
        <v>3382</v>
      </c>
      <c r="E36" s="128">
        <f t="shared" si="0"/>
        <v>0.605</v>
      </c>
    </row>
    <row r="37" ht="32.1" customHeight="1" spans="1:5">
      <c r="A37" s="368">
        <v>11009</v>
      </c>
      <c r="B37" s="341" t="s">
        <v>63</v>
      </c>
      <c r="C37" s="342">
        <v>67011</v>
      </c>
      <c r="D37" s="342">
        <v>74433</v>
      </c>
      <c r="E37" s="128">
        <f t="shared" si="0"/>
        <v>0.111</v>
      </c>
    </row>
    <row r="38" s="472" customFormat="1" ht="32.1" customHeight="1" spans="1:5">
      <c r="A38" s="486">
        <v>11013</v>
      </c>
      <c r="B38" s="344" t="s">
        <v>64</v>
      </c>
      <c r="C38" s="342"/>
      <c r="D38" s="342"/>
      <c r="E38" s="128"/>
    </row>
    <row r="39" s="473" customFormat="1" ht="32.1" customHeight="1" spans="1:5">
      <c r="A39" s="368">
        <v>11015</v>
      </c>
      <c r="B39" s="344" t="s">
        <v>65</v>
      </c>
      <c r="C39" s="342"/>
      <c r="D39" s="342">
        <v>530</v>
      </c>
      <c r="E39" s="128"/>
    </row>
    <row r="40" ht="32.1" customHeight="1" spans="1:5">
      <c r="A40" s="487"/>
      <c r="B40" s="488" t="s">
        <v>66</v>
      </c>
      <c r="C40" s="364">
        <f>SUM(C30:C32)</f>
        <v>302477</v>
      </c>
      <c r="D40" s="364">
        <f>SUM(D30:D32)</f>
        <v>277411</v>
      </c>
      <c r="E40" s="128">
        <f t="shared" si="0"/>
        <v>-0.083</v>
      </c>
    </row>
    <row r="41" spans="4:4">
      <c r="D41" s="489"/>
    </row>
    <row r="42" spans="4:4">
      <c r="D42" s="489"/>
    </row>
    <row r="43" spans="4:4">
      <c r="D43" s="489"/>
    </row>
    <row r="44" spans="4:4">
      <c r="D44" s="489"/>
    </row>
  </sheetData>
  <autoFilter ref="A3:E40">
    <extLst/>
  </autoFilter>
  <mergeCells count="1">
    <mergeCell ref="B1:E1"/>
  </mergeCells>
  <conditionalFormatting sqref="E2">
    <cfRule type="cellIs" dxfId="0" priority="154" stopIfTrue="1" operator="lessThanOrEqual">
      <formula>-1</formula>
    </cfRule>
  </conditionalFormatting>
  <conditionalFormatting sqref="A31">
    <cfRule type="expression" dxfId="1" priority="160" stopIfTrue="1">
      <formula>"len($A:$A)=3"</formula>
    </cfRule>
  </conditionalFormatting>
  <conditionalFormatting sqref="B31">
    <cfRule type="expression" dxfId="1" priority="117" stopIfTrue="1">
      <formula>"len($A:$A)=3"</formula>
    </cfRule>
  </conditionalFormatting>
  <conditionalFormatting sqref="C31">
    <cfRule type="expression" dxfId="1" priority="37" stopIfTrue="1">
      <formula>"len($A:$A)=3"</formula>
    </cfRule>
    <cfRule type="expression" dxfId="1" priority="27" stopIfTrue="1">
      <formula>"len($A:$A)=3"</formula>
    </cfRule>
  </conditionalFormatting>
  <conditionalFormatting sqref="D31">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B35">
    <cfRule type="expression" dxfId="1" priority="62" stopIfTrue="1">
      <formula>"len($A:$A)=3"</formula>
    </cfRule>
  </conditionalFormatting>
  <conditionalFormatting sqref="C36">
    <cfRule type="expression" dxfId="1" priority="44" stopIfTrue="1">
      <formula>"len($A:$A)=3"</formula>
    </cfRule>
  </conditionalFormatting>
  <conditionalFormatting sqref="D36">
    <cfRule type="expression" dxfId="1" priority="110" stopIfTrue="1">
      <formula>"len($A:$A)=3"</formula>
    </cfRule>
  </conditionalFormatting>
  <conditionalFormatting sqref="D37">
    <cfRule type="expression" dxfId="1" priority="6" stopIfTrue="1">
      <formula>"len($A:$A)=3"</formula>
    </cfRule>
    <cfRule type="expression" dxfId="1" priority="5" stopIfTrue="1">
      <formula>"len($A:$A)=3"</formula>
    </cfRule>
  </conditionalFormatting>
  <conditionalFormatting sqref="A4:A28">
    <cfRule type="expression" dxfId="1" priority="150" stopIfTrue="1">
      <formula>"len($A:$A)=3"</formula>
    </cfRule>
  </conditionalFormatting>
  <conditionalFormatting sqref="A33:A34">
    <cfRule type="expression" dxfId="1" priority="132" stopIfTrue="1">
      <formula>"len($A:$A)=3"</formula>
    </cfRule>
  </conditionalFormatting>
  <conditionalFormatting sqref="A38:A39">
    <cfRule type="expression" dxfId="1" priority="127" stopIfTrue="1">
      <formula>"len($A:$A)=3"</formula>
    </cfRule>
  </conditionalFormatting>
  <conditionalFormatting sqref="B4:B29">
    <cfRule type="expression" dxfId="1" priority="118" stopIfTrue="1">
      <formula>"len($A:$A)=3"</formula>
    </cfRule>
  </conditionalFormatting>
  <conditionalFormatting sqref="B7:B8">
    <cfRule type="expression" dxfId="1" priority="119" stopIfTrue="1">
      <formula>"len($A:$A)=3"</formula>
    </cfRule>
  </conditionalFormatting>
  <conditionalFormatting sqref="B32:B34">
    <cfRule type="expression" dxfId="1" priority="116" stopIfTrue="1">
      <formula>"len($A:$A)=3"</formula>
    </cfRule>
  </conditionalFormatting>
  <conditionalFormatting sqref="B33:B34">
    <cfRule type="expression" dxfId="1" priority="114" stopIfTrue="1">
      <formula>"len($A:$A)=3"</formula>
    </cfRule>
  </conditionalFormatting>
  <conditionalFormatting sqref="B36:B37">
    <cfRule type="expression" dxfId="1" priority="113" stopIfTrue="1">
      <formula>"len($A:$A)=3"</formula>
    </cfRule>
  </conditionalFormatting>
  <conditionalFormatting sqref="B38:B40">
    <cfRule type="expression" dxfId="1" priority="111" stopIfTrue="1">
      <formula>"len($A:$A)=3"</formula>
    </cfRule>
    <cfRule type="expression" dxfId="1" priority="112" stopIfTrue="1">
      <formula>"len($A:$A)=3"</formula>
    </cfRule>
  </conditionalFormatting>
  <conditionalFormatting sqref="C4:C7">
    <cfRule type="expression" dxfId="1" priority="41" stopIfTrue="1">
      <formula>"len($A:$A)=3"</formula>
    </cfRule>
    <cfRule type="expression" dxfId="1" priority="31" stopIfTrue="1">
      <formula>"len($A:$A)=3"</formula>
    </cfRule>
  </conditionalFormatting>
  <conditionalFormatting sqref="C4:C29">
    <cfRule type="expression" dxfId="1" priority="38" stopIfTrue="1">
      <formula>"len($A:$A)=3"</formula>
    </cfRule>
    <cfRule type="expression" dxfId="1" priority="28" stopIfTrue="1">
      <formula>"len($A:$A)=3"</formula>
    </cfRule>
  </conditionalFormatting>
  <conditionalFormatting sqref="C7:C9">
    <cfRule type="expression" dxfId="1" priority="39" stopIfTrue="1">
      <formula>"len($A:$A)=3"</formula>
    </cfRule>
    <cfRule type="expression" dxfId="1" priority="29" stopIfTrue="1">
      <formula>"len($A:$A)=3"</formula>
    </cfRule>
  </conditionalFormatting>
  <conditionalFormatting sqref="C31:C36">
    <cfRule type="expression" dxfId="1" priority="42" stopIfTrue="1">
      <formula>"len($A:$A)=3"</formula>
    </cfRule>
  </conditionalFormatting>
  <conditionalFormatting sqref="C32:C36">
    <cfRule type="expression" dxfId="1" priority="36" stopIfTrue="1">
      <formula>"len($A:$A)=3"</formula>
    </cfRule>
  </conditionalFormatting>
  <conditionalFormatting sqref="C33:C36">
    <cfRule type="expression" dxfId="1" priority="35" stopIfTrue="1">
      <formula>"len($A:$A)=3"</formula>
    </cfRule>
    <cfRule type="expression" dxfId="1" priority="26" stopIfTrue="1">
      <formula>"len($A:$A)=3"</formula>
    </cfRule>
  </conditionalFormatting>
  <conditionalFormatting sqref="C36:C38">
    <cfRule type="expression" dxfId="1" priority="34" stopIfTrue="1">
      <formula>"len($A:$A)=3"</formula>
    </cfRule>
    <cfRule type="expression" dxfId="1" priority="25" stopIfTrue="1">
      <formula>"len($A:$A)=3"</formula>
    </cfRule>
  </conditionalFormatting>
  <conditionalFormatting sqref="C38:C40">
    <cfRule type="expression" dxfId="1" priority="43" stopIfTrue="1">
      <formula>"len($A:$A)=3"</formula>
    </cfRule>
    <cfRule type="expression" dxfId="1" priority="33" stopIfTrue="1">
      <formula>"len($A:$A)=3"</formula>
    </cfRule>
  </conditionalFormatting>
  <conditionalFormatting sqref="C39:C40">
    <cfRule type="expression" dxfId="1" priority="40" stopIfTrue="1">
      <formula>"len($A:$A)=3"</formula>
    </cfRule>
    <cfRule type="expression" dxfId="1" priority="30" stopIfTrue="1">
      <formula>"len($A:$A)=3"</formula>
    </cfRule>
  </conditionalFormatting>
  <conditionalFormatting sqref="D4:D7">
    <cfRule type="expression" dxfId="1" priority="13" stopIfTrue="1">
      <formula>"len($A:$A)=3"</formula>
    </cfRule>
    <cfRule type="expression" dxfId="1" priority="10" stopIfTrue="1">
      <formula>"len($A:$A)=3"</formula>
    </cfRule>
  </conditionalFormatting>
  <conditionalFormatting sqref="D4:D28">
    <cfRule type="expression" dxfId="1" priority="11" stopIfTrue="1">
      <formula>"len($A:$A)=3"</formula>
    </cfRule>
    <cfRule type="expression" dxfId="1" priority="8" stopIfTrue="1">
      <formula>"len($A:$A)=3"</formula>
    </cfRule>
  </conditionalFormatting>
  <conditionalFormatting sqref="D7:D9">
    <cfRule type="expression" dxfId="1" priority="12" stopIfTrue="1">
      <formula>"len($A:$A)=3"</formula>
    </cfRule>
    <cfRule type="expression" dxfId="1" priority="9" stopIfTrue="1">
      <formula>"len($A:$A)=3"</formula>
    </cfRule>
  </conditionalFormatting>
  <conditionalFormatting sqref="D33:D34">
    <cfRule type="expression" dxfId="1" priority="7" stopIfTrue="1">
      <formula>"len($A:$A)=3"</formula>
    </cfRule>
  </conditionalFormatting>
  <conditionalFormatting sqref="D35:D36">
    <cfRule type="expression" dxfId="1" priority="92" stopIfTrue="1">
      <formula>"len($A:$A)=3"</formula>
    </cfRule>
    <cfRule type="expression" dxfId="1" priority="101" stopIfTrue="1">
      <formula>"len($A:$A)=3"</formula>
    </cfRule>
    <cfRule type="expression" dxfId="1" priority="98" stopIfTrue="1">
      <formula>"len($A:$A)=3"</formula>
    </cfRule>
  </conditionalFormatting>
  <conditionalFormatting sqref="D38:D40">
    <cfRule type="expression" dxfId="1" priority="99" stopIfTrue="1">
      <formula>"len($A:$A)=3"</formula>
    </cfRule>
    <cfRule type="expression" dxfId="1" priority="109" stopIfTrue="1">
      <formula>"len($A:$A)=3"</formula>
    </cfRule>
  </conditionalFormatting>
  <conditionalFormatting sqref="D39:D40">
    <cfRule type="expression" dxfId="1" priority="96" stopIfTrue="1">
      <formula>"len($A:$A)=3"</formula>
    </cfRule>
    <cfRule type="expression" dxfId="1" priority="106" stopIfTrue="1">
      <formula>"len($A:$A)=3"</formula>
    </cfRule>
  </conditionalFormatting>
  <conditionalFormatting sqref="E4:E28">
    <cfRule type="expression" dxfId="1" priority="107" stopIfTrue="1">
      <formula>"len($A:$A)=3"</formula>
    </cfRule>
    <cfRule type="expression" dxfId="1" priority="97" stopIfTrue="1">
      <formula>"len($A:$A)=3"</formula>
    </cfRule>
  </conditionalFormatting>
  <conditionalFormatting sqref="E7:E9">
    <cfRule type="expression" dxfId="1" priority="105" stopIfTrue="1">
      <formula>"len($A:$A)=3"</formula>
    </cfRule>
    <cfRule type="expression" dxfId="1" priority="95" stopIfTrue="1">
      <formula>"len($A:$A)=3"</formula>
    </cfRule>
  </conditionalFormatting>
  <conditionalFormatting sqref="E30:E31">
    <cfRule type="expression" dxfId="1" priority="87" stopIfTrue="1">
      <formula>"len($A:$A)=3"</formula>
    </cfRule>
    <cfRule type="expression" dxfId="1" priority="88" stopIfTrue="1">
      <formula>"len($A:$A)=3"</formula>
    </cfRule>
    <cfRule type="expression" dxfId="1" priority="89" stopIfTrue="1">
      <formula>"len($A:$A)=3"</formula>
    </cfRule>
    <cfRule type="expression" dxfId="1" priority="90" stopIfTrue="1">
      <formula>"len($A:$A)=3"</formula>
    </cfRule>
  </conditionalFormatting>
  <conditionalFormatting sqref="E32:E40">
    <cfRule type="expression" dxfId="1" priority="83" stopIfTrue="1">
      <formula>"len($A:$A)=3"</formula>
    </cfRule>
    <cfRule type="expression" dxfId="1" priority="84" stopIfTrue="1">
      <formula>"len($A:$A)=3"</formula>
    </cfRule>
    <cfRule type="expression" dxfId="1" priority="85" stopIfTrue="1">
      <formula>"len($A:$A)=3"</formula>
    </cfRule>
    <cfRule type="expression" dxfId="1" priority="86" stopIfTrue="1">
      <formula>"len($A:$A)=3"</formula>
    </cfRule>
  </conditionalFormatting>
  <conditionalFormatting sqref="B4:B6 B31 B40">
    <cfRule type="expression" dxfId="1" priority="121" stopIfTrue="1">
      <formula>"len($A:$A)=3"</formula>
    </cfRule>
  </conditionalFormatting>
  <conditionalFormatting sqref="E4:E28 D29:E29">
    <cfRule type="expression" dxfId="1" priority="104" stopIfTrue="1">
      <formula>"len($A:$A)=3"</formula>
    </cfRule>
    <cfRule type="expression" dxfId="1" priority="94" stopIfTrue="1">
      <formula>"len($A:$A)=3"</formula>
    </cfRule>
  </conditionalFormatting>
  <conditionalFormatting sqref="A29 B41:C58 D41:D44">
    <cfRule type="expression" dxfId="1" priority="161" stopIfTrue="1">
      <formula>"len($A:$A)=3"</formula>
    </cfRule>
  </conditionalFormatting>
  <conditionalFormatting sqref="C31 C33:C36">
    <cfRule type="expression" dxfId="1" priority="32" stopIfTrue="1">
      <formula>"len($A:$A)=3"</formula>
    </cfRule>
  </conditionalFormatting>
  <conditionalFormatting sqref="A32 A35">
    <cfRule type="expression" dxfId="1" priority="133" stopIfTrue="1">
      <formula>"len($A:$A)=3"</formula>
    </cfRule>
  </conditionalFormatting>
  <conditionalFormatting sqref="B32:B34 B39:B40">
    <cfRule type="expression" dxfId="1" priority="115" stopIfTrue="1">
      <formula>"len($A:$A)=3"</formula>
    </cfRule>
  </conditionalFormatting>
  <conditionalFormatting sqref="D32 D35:D36">
    <cfRule type="expression" dxfId="1" priority="102" stopIfTrue="1">
      <formula>"len($A:$A)=3"</formula>
    </cfRule>
    <cfRule type="expression" dxfId="1" priority="108" stopIfTrue="1">
      <formula>"len($A:$A)=3"</formula>
    </cfRule>
  </conditionalFormatting>
  <conditionalFormatting sqref="A41:B44 A36:A40">
    <cfRule type="expression" dxfId="1" priority="130" stopIfTrue="1">
      <formula>"len($A:$A)=3"</formula>
    </cfRule>
  </conditionalFormatting>
  <conditionalFormatting sqref="B40 B36">
    <cfRule type="expression" dxfId="1" priority="120" stopIfTrue="1">
      <formula>"len($A:$A)=3"</formula>
    </cfRule>
  </conditionalFormatting>
  <conditionalFormatting sqref="D36 D38">
    <cfRule type="expression" dxfId="1" priority="100" stopIfTrue="1">
      <formula>"len($A:$A)=3"</formula>
    </cfRule>
    <cfRule type="expression" dxfId="1" priority="9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D6" sqref="D6:D7"/>
    </sheetView>
  </sheetViews>
  <sheetFormatPr defaultColWidth="8.875" defaultRowHeight="13.5" outlineLevelCol="5"/>
  <cols>
    <col min="1" max="1" width="8.875" style="72"/>
    <col min="2" max="2" width="49.375" style="72" customWidth="1"/>
    <col min="3" max="6" width="20.625" style="72" customWidth="1"/>
    <col min="7" max="16384" width="8.875" style="72"/>
  </cols>
  <sheetData>
    <row r="1" spans="1:1">
      <c r="A1" s="82"/>
    </row>
    <row r="2" ht="45" customHeight="1" spans="1:6">
      <c r="A2" s="73" t="s">
        <v>3449</v>
      </c>
      <c r="B2" s="73"/>
      <c r="C2" s="73"/>
      <c r="D2" s="73"/>
      <c r="E2" s="73"/>
      <c r="F2" s="73"/>
    </row>
    <row r="3" s="70" customFormat="1" ht="18" customHeight="1" spans="2:6">
      <c r="B3" s="83" t="s">
        <v>3371</v>
      </c>
      <c r="C3" s="84"/>
      <c r="D3" s="84"/>
      <c r="E3" s="84"/>
      <c r="F3" s="84"/>
    </row>
    <row r="4" s="70" customFormat="1" ht="30" customHeight="1" spans="1:6">
      <c r="A4" s="76" t="s">
        <v>3</v>
      </c>
      <c r="B4" s="76"/>
      <c r="C4" s="77" t="s">
        <v>3377</v>
      </c>
      <c r="D4" s="77" t="s">
        <v>3419</v>
      </c>
      <c r="E4" s="77" t="s">
        <v>3420</v>
      </c>
      <c r="F4" s="77" t="s">
        <v>3450</v>
      </c>
    </row>
    <row r="5" s="70" customFormat="1" ht="30" customHeight="1" spans="1:6">
      <c r="A5" s="85" t="s">
        <v>3451</v>
      </c>
      <c r="B5" s="85"/>
      <c r="C5" s="79" t="s">
        <v>3378</v>
      </c>
      <c r="D5" s="86">
        <v>56.09</v>
      </c>
      <c r="E5" s="86">
        <v>56.09</v>
      </c>
      <c r="F5" s="86">
        <v>56.09</v>
      </c>
    </row>
    <row r="6" s="70" customFormat="1" ht="30" customHeight="1" spans="1:6">
      <c r="A6" s="87" t="s">
        <v>3452</v>
      </c>
      <c r="B6" s="87"/>
      <c r="C6" s="79" t="s">
        <v>3379</v>
      </c>
      <c r="D6" s="86">
        <v>7.46</v>
      </c>
      <c r="E6" s="86">
        <v>7.46</v>
      </c>
      <c r="F6" s="86">
        <v>7.46</v>
      </c>
    </row>
    <row r="7" s="70" customFormat="1" ht="30" customHeight="1" spans="1:6">
      <c r="A7" s="87" t="s">
        <v>3453</v>
      </c>
      <c r="B7" s="87"/>
      <c r="C7" s="79" t="s">
        <v>3380</v>
      </c>
      <c r="D7" s="86">
        <v>48.63</v>
      </c>
      <c r="E7" s="86">
        <v>48.63</v>
      </c>
      <c r="F7" s="86">
        <v>48.63</v>
      </c>
    </row>
    <row r="8" s="70" customFormat="1" ht="30" customHeight="1" spans="1:6">
      <c r="A8" s="88" t="s">
        <v>3454</v>
      </c>
      <c r="B8" s="88"/>
      <c r="C8" s="79" t="s">
        <v>3381</v>
      </c>
      <c r="D8" s="86">
        <v>0</v>
      </c>
      <c r="E8" s="86">
        <v>0</v>
      </c>
      <c r="F8" s="86">
        <v>0</v>
      </c>
    </row>
    <row r="9" s="70" customFormat="1" ht="30" customHeight="1" spans="1:6">
      <c r="A9" s="87" t="s">
        <v>3452</v>
      </c>
      <c r="B9" s="87"/>
      <c r="C9" s="79" t="s">
        <v>3382</v>
      </c>
      <c r="D9" s="86">
        <v>0</v>
      </c>
      <c r="E9" s="86">
        <v>0</v>
      </c>
      <c r="F9" s="86">
        <v>0</v>
      </c>
    </row>
    <row r="10" s="70" customFormat="1" ht="30" customHeight="1" spans="1:6">
      <c r="A10" s="87" t="s">
        <v>3453</v>
      </c>
      <c r="B10" s="87"/>
      <c r="C10" s="79" t="s">
        <v>3383</v>
      </c>
      <c r="D10" s="86">
        <v>0</v>
      </c>
      <c r="E10" s="86">
        <v>0</v>
      </c>
      <c r="F10" s="86">
        <v>0</v>
      </c>
    </row>
    <row r="11" s="71" customFormat="1" ht="41.1" customHeight="1" spans="1:6">
      <c r="A11" s="81" t="s">
        <v>3455</v>
      </c>
      <c r="B11" s="81"/>
      <c r="C11" s="81"/>
      <c r="D11" s="81"/>
      <c r="E11" s="81"/>
      <c r="F11" s="81"/>
    </row>
    <row r="14" ht="19.5" spans="1:1">
      <c r="A14" s="89"/>
    </row>
    <row r="15" ht="18.95" customHeight="1" spans="1:1">
      <c r="A15" s="90"/>
    </row>
    <row r="16" ht="29.1" customHeight="1"/>
    <row r="17" ht="29.1" customHeight="1"/>
    <row r="18" ht="29.1" customHeight="1"/>
    <row r="19" ht="29.1" customHeight="1"/>
    <row r="20" ht="30" customHeight="1" spans="1:1">
      <c r="A20" s="90"/>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F19" sqref="F19"/>
    </sheetView>
  </sheetViews>
  <sheetFormatPr defaultColWidth="8.875" defaultRowHeight="13.5" outlineLevelRow="6" outlineLevelCol="5"/>
  <cols>
    <col min="1" max="1" width="8.875" style="72"/>
    <col min="2" max="6" width="24.25" style="72" customWidth="1"/>
    <col min="7" max="16384" width="8.875" style="72"/>
  </cols>
  <sheetData>
    <row r="1" ht="24" customHeight="1"/>
    <row r="2" ht="27" spans="1:6">
      <c r="A2" s="73" t="s">
        <v>3456</v>
      </c>
      <c r="B2" s="74"/>
      <c r="C2" s="74"/>
      <c r="D2" s="74"/>
      <c r="E2" s="74"/>
      <c r="F2" s="74"/>
    </row>
    <row r="3" ht="23.1" customHeight="1" spans="1:6">
      <c r="A3" s="75" t="s">
        <v>3371</v>
      </c>
      <c r="B3" s="75"/>
      <c r="C3" s="75"/>
      <c r="D3" s="75"/>
      <c r="E3" s="75"/>
      <c r="F3" s="75"/>
    </row>
    <row r="4" s="70" customFormat="1" ht="30" customHeight="1" spans="1:6">
      <c r="A4" s="76" t="s">
        <v>3457</v>
      </c>
      <c r="B4" s="77" t="s">
        <v>3330</v>
      </c>
      <c r="C4" s="77" t="s">
        <v>3458</v>
      </c>
      <c r="D4" s="77" t="s">
        <v>3459</v>
      </c>
      <c r="E4" s="77" t="s">
        <v>3460</v>
      </c>
      <c r="F4" s="77" t="s">
        <v>3461</v>
      </c>
    </row>
    <row r="5" s="70" customFormat="1" ht="45" customHeight="1" spans="1:6">
      <c r="A5" s="78">
        <v>1</v>
      </c>
      <c r="B5" s="79" t="s">
        <v>3462</v>
      </c>
      <c r="C5" s="80" t="s">
        <v>3462</v>
      </c>
      <c r="D5" s="80" t="s">
        <v>3462</v>
      </c>
      <c r="E5" s="80" t="s">
        <v>3462</v>
      </c>
      <c r="F5" s="80" t="s">
        <v>3462</v>
      </c>
    </row>
    <row r="6" s="70" customFormat="1" ht="45" customHeight="1" spans="1:6">
      <c r="A6" s="78">
        <v>2</v>
      </c>
      <c r="B6" s="79"/>
      <c r="C6" s="80"/>
      <c r="D6" s="80"/>
      <c r="E6" s="80"/>
      <c r="F6" s="80"/>
    </row>
    <row r="7" s="71" customFormat="1" ht="33" customHeight="1" spans="1:6">
      <c r="A7" s="81" t="s">
        <v>3463</v>
      </c>
      <c r="B7" s="81"/>
      <c r="C7" s="81"/>
      <c r="D7" s="81"/>
      <c r="E7" s="81"/>
      <c r="F7" s="81"/>
    </row>
  </sheetData>
  <mergeCells count="8">
    <mergeCell ref="A2:F2"/>
    <mergeCell ref="A3:F3"/>
    <mergeCell ref="A7:F7"/>
    <mergeCell ref="B5:B6"/>
    <mergeCell ref="C5:C6"/>
    <mergeCell ref="D5:D6"/>
    <mergeCell ref="E5:E6"/>
    <mergeCell ref="F5:F6"/>
  </mergeCells>
  <printOptions horizontalCentered="1"/>
  <pageMargins left="0.709027777777778" right="0.709027777777778" top="0.75" bottom="0.75" header="0.309027777777778" footer="0.309027777777778"/>
  <pageSetup paperSize="9" fitToHeight="20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64"/>
  <sheetViews>
    <sheetView workbookViewId="0">
      <selection activeCell="F9" sqref="F9"/>
    </sheetView>
  </sheetViews>
  <sheetFormatPr defaultColWidth="8" defaultRowHeight="12"/>
  <cols>
    <col min="1" max="1" width="9.25" style="10" customWidth="1"/>
    <col min="2" max="2" width="16.75" style="10" customWidth="1"/>
    <col min="3" max="3" width="8.5" style="10" customWidth="1"/>
    <col min="4" max="4" width="12" style="10" customWidth="1"/>
    <col min="5" max="5" width="26.5" style="10" customWidth="1"/>
    <col min="6" max="6" width="9" style="10" customWidth="1"/>
    <col min="7" max="7" width="9.5" style="15" customWidth="1"/>
    <col min="8" max="8" width="12.875" style="10" customWidth="1"/>
    <col min="9" max="9" width="9.625" style="10" customWidth="1"/>
    <col min="10" max="10" width="43.75" style="10" customWidth="1"/>
    <col min="11" max="16384" width="8" style="10"/>
  </cols>
  <sheetData>
    <row r="2" ht="39" customHeight="1" spans="1:10">
      <c r="A2" s="16" t="s">
        <v>3464</v>
      </c>
      <c r="B2" s="16"/>
      <c r="C2" s="16"/>
      <c r="D2" s="16"/>
      <c r="E2" s="16"/>
      <c r="F2" s="16"/>
      <c r="G2" s="16"/>
      <c r="H2" s="16"/>
      <c r="I2" s="16"/>
      <c r="J2" s="16"/>
    </row>
    <row r="3" s="9" customFormat="1" ht="56.25" spans="1:10">
      <c r="A3" s="17" t="s">
        <v>3465</v>
      </c>
      <c r="B3" s="17" t="s">
        <v>3466</v>
      </c>
      <c r="C3" s="17" t="s">
        <v>3467</v>
      </c>
      <c r="D3" s="17" t="s">
        <v>3468</v>
      </c>
      <c r="E3" s="17" t="s">
        <v>3469</v>
      </c>
      <c r="F3" s="17" t="s">
        <v>3470</v>
      </c>
      <c r="G3" s="17" t="s">
        <v>3471</v>
      </c>
      <c r="H3" s="17" t="s">
        <v>3472</v>
      </c>
      <c r="I3" s="17" t="s">
        <v>3473</v>
      </c>
      <c r="J3" s="17" t="s">
        <v>3474</v>
      </c>
    </row>
    <row r="4" s="10" customFormat="1" ht="18.75" spans="1:10">
      <c r="A4" s="18">
        <v>1</v>
      </c>
      <c r="B4" s="18">
        <v>2</v>
      </c>
      <c r="C4" s="18">
        <v>3</v>
      </c>
      <c r="D4" s="18">
        <v>4</v>
      </c>
      <c r="E4" s="19">
        <v>5</v>
      </c>
      <c r="F4" s="18">
        <v>6</v>
      </c>
      <c r="G4" s="18">
        <v>7</v>
      </c>
      <c r="H4" s="17">
        <v>8</v>
      </c>
      <c r="I4" s="18">
        <v>9</v>
      </c>
      <c r="J4" s="18">
        <v>10</v>
      </c>
    </row>
    <row r="5" s="10" customFormat="1" ht="18" customHeight="1" spans="1:10">
      <c r="A5" s="20" t="s">
        <v>3475</v>
      </c>
      <c r="B5" s="21" t="s">
        <v>3476</v>
      </c>
      <c r="C5" s="22" t="s">
        <v>3477</v>
      </c>
      <c r="D5" s="22" t="s">
        <v>3478</v>
      </c>
      <c r="E5" s="23" t="s">
        <v>3479</v>
      </c>
      <c r="F5" s="24" t="s">
        <v>3480</v>
      </c>
      <c r="G5" s="520" t="s">
        <v>3481</v>
      </c>
      <c r="H5" s="23" t="s">
        <v>3482</v>
      </c>
      <c r="I5" s="62" t="s">
        <v>3483</v>
      </c>
      <c r="J5" s="29" t="s">
        <v>3484</v>
      </c>
    </row>
    <row r="6" s="10" customFormat="1" ht="18" customHeight="1" spans="1:10">
      <c r="A6" s="25"/>
      <c r="B6" s="26"/>
      <c r="C6" s="27"/>
      <c r="D6" s="27"/>
      <c r="E6" s="23" t="s">
        <v>3485</v>
      </c>
      <c r="F6" s="24" t="s">
        <v>3480</v>
      </c>
      <c r="G6" s="520" t="s">
        <v>3486</v>
      </c>
      <c r="H6" s="23" t="s">
        <v>3482</v>
      </c>
      <c r="I6" s="62" t="s">
        <v>3483</v>
      </c>
      <c r="J6" s="29" t="s">
        <v>3484</v>
      </c>
    </row>
    <row r="7" s="10" customFormat="1" ht="33" customHeight="1" spans="1:10">
      <c r="A7" s="25"/>
      <c r="B7" s="26"/>
      <c r="C7" s="27"/>
      <c r="D7" s="28"/>
      <c r="E7" s="23" t="s">
        <v>3487</v>
      </c>
      <c r="F7" s="24" t="s">
        <v>3480</v>
      </c>
      <c r="G7" s="29">
        <v>5</v>
      </c>
      <c r="H7" s="30" t="s">
        <v>3488</v>
      </c>
      <c r="I7" s="62" t="s">
        <v>3483</v>
      </c>
      <c r="J7" s="29" t="s">
        <v>3489</v>
      </c>
    </row>
    <row r="8" s="11" customFormat="1" ht="48" customHeight="1" spans="1:10">
      <c r="A8" s="25"/>
      <c r="B8" s="26"/>
      <c r="C8" s="27"/>
      <c r="D8" s="31" t="s">
        <v>3490</v>
      </c>
      <c r="E8" s="23" t="s">
        <v>3491</v>
      </c>
      <c r="F8" s="24" t="s">
        <v>3492</v>
      </c>
      <c r="G8" s="520" t="s">
        <v>3493</v>
      </c>
      <c r="H8" s="24" t="s">
        <v>3494</v>
      </c>
      <c r="I8" s="62" t="s">
        <v>3483</v>
      </c>
      <c r="J8" s="29" t="s">
        <v>3495</v>
      </c>
    </row>
    <row r="9" s="10" customFormat="1" ht="42" customHeight="1" spans="1:10">
      <c r="A9" s="25"/>
      <c r="B9" s="26"/>
      <c r="C9" s="27"/>
      <c r="D9" s="32"/>
      <c r="E9" s="23" t="s">
        <v>3496</v>
      </c>
      <c r="F9" s="24" t="s">
        <v>3492</v>
      </c>
      <c r="G9" s="520" t="s">
        <v>3493</v>
      </c>
      <c r="H9" s="24" t="s">
        <v>3494</v>
      </c>
      <c r="I9" s="62" t="s">
        <v>3483</v>
      </c>
      <c r="J9" s="29" t="s">
        <v>3497</v>
      </c>
    </row>
    <row r="10" s="10" customFormat="1" ht="47" customHeight="1" spans="1:10">
      <c r="A10" s="25"/>
      <c r="B10" s="26"/>
      <c r="C10" s="27"/>
      <c r="D10" s="33"/>
      <c r="E10" s="23" t="s">
        <v>3498</v>
      </c>
      <c r="F10" s="24" t="s">
        <v>3480</v>
      </c>
      <c r="G10" s="23" t="s">
        <v>3493</v>
      </c>
      <c r="H10" s="24" t="s">
        <v>3494</v>
      </c>
      <c r="I10" s="62" t="s">
        <v>3483</v>
      </c>
      <c r="J10" s="63" t="s">
        <v>3499</v>
      </c>
    </row>
    <row r="11" s="10" customFormat="1" ht="39" customHeight="1" spans="1:10">
      <c r="A11" s="25"/>
      <c r="B11" s="26"/>
      <c r="C11" s="27"/>
      <c r="D11" s="34" t="s">
        <v>3500</v>
      </c>
      <c r="E11" s="23" t="s">
        <v>3501</v>
      </c>
      <c r="F11" s="24" t="s">
        <v>3492</v>
      </c>
      <c r="G11" s="520" t="s">
        <v>3493</v>
      </c>
      <c r="H11" s="24" t="s">
        <v>3494</v>
      </c>
      <c r="I11" s="62" t="s">
        <v>3483</v>
      </c>
      <c r="J11" s="39" t="s">
        <v>3502</v>
      </c>
    </row>
    <row r="12" s="10" customFormat="1" ht="35.1" customHeight="1" spans="1:10">
      <c r="A12" s="25"/>
      <c r="B12" s="26"/>
      <c r="C12" s="27"/>
      <c r="D12" s="35" t="s">
        <v>3503</v>
      </c>
      <c r="E12" s="23" t="s">
        <v>3504</v>
      </c>
      <c r="F12" s="24" t="s">
        <v>3492</v>
      </c>
      <c r="G12" s="23" t="s">
        <v>3505</v>
      </c>
      <c r="H12" s="24" t="s">
        <v>3506</v>
      </c>
      <c r="I12" s="62" t="s">
        <v>3483</v>
      </c>
      <c r="J12" s="29" t="s">
        <v>3504</v>
      </c>
    </row>
    <row r="13" s="10" customFormat="1" ht="33" customHeight="1" spans="1:10">
      <c r="A13" s="25"/>
      <c r="B13" s="26"/>
      <c r="C13" s="22" t="s">
        <v>3507</v>
      </c>
      <c r="D13" s="34" t="s">
        <v>3508</v>
      </c>
      <c r="E13" s="23" t="s">
        <v>3509</v>
      </c>
      <c r="F13" s="24" t="s">
        <v>3480</v>
      </c>
      <c r="G13" s="36">
        <v>80</v>
      </c>
      <c r="H13" s="24" t="s">
        <v>3510</v>
      </c>
      <c r="I13" s="62" t="s">
        <v>3483</v>
      </c>
      <c r="J13" s="39" t="s">
        <v>3511</v>
      </c>
    </row>
    <row r="14" s="10" customFormat="1" ht="38" customHeight="1" spans="1:10">
      <c r="A14" s="25"/>
      <c r="B14" s="26"/>
      <c r="C14" s="27"/>
      <c r="D14" s="22" t="s">
        <v>3512</v>
      </c>
      <c r="E14" s="23" t="s">
        <v>3513</v>
      </c>
      <c r="F14" s="24" t="s">
        <v>3480</v>
      </c>
      <c r="G14" s="520" t="s">
        <v>3514</v>
      </c>
      <c r="H14" s="24" t="s">
        <v>3494</v>
      </c>
      <c r="I14" s="62" t="s">
        <v>3483</v>
      </c>
      <c r="J14" s="39" t="s">
        <v>3515</v>
      </c>
    </row>
    <row r="15" s="10" customFormat="1" ht="27.95" customHeight="1" spans="1:10">
      <c r="A15" s="25"/>
      <c r="B15" s="26"/>
      <c r="C15" s="27"/>
      <c r="D15" s="28"/>
      <c r="E15" s="23" t="s">
        <v>3516</v>
      </c>
      <c r="F15" s="24" t="s">
        <v>3480</v>
      </c>
      <c r="G15" s="30" t="s">
        <v>3517</v>
      </c>
      <c r="H15" s="24" t="s">
        <v>3510</v>
      </c>
      <c r="I15" s="62" t="s">
        <v>3483</v>
      </c>
      <c r="J15" s="39" t="s">
        <v>3518</v>
      </c>
    </row>
    <row r="16" s="10" customFormat="1" ht="57" customHeight="1" spans="1:10">
      <c r="A16" s="25"/>
      <c r="B16" s="26"/>
      <c r="C16" s="28"/>
      <c r="D16" s="34" t="s">
        <v>3519</v>
      </c>
      <c r="E16" s="23" t="s">
        <v>3520</v>
      </c>
      <c r="F16" s="24" t="s">
        <v>3480</v>
      </c>
      <c r="G16" s="30" t="s">
        <v>3521</v>
      </c>
      <c r="H16" s="24" t="s">
        <v>3494</v>
      </c>
      <c r="I16" s="62" t="s">
        <v>3483</v>
      </c>
      <c r="J16" s="39" t="s">
        <v>3522</v>
      </c>
    </row>
    <row r="17" s="10" customFormat="1" ht="30" customHeight="1" spans="1:10">
      <c r="A17" s="37"/>
      <c r="B17" s="38"/>
      <c r="C17" s="34" t="s">
        <v>3523</v>
      </c>
      <c r="D17" s="34" t="s">
        <v>3524</v>
      </c>
      <c r="E17" s="23" t="s">
        <v>3525</v>
      </c>
      <c r="F17" s="24" t="s">
        <v>3492</v>
      </c>
      <c r="G17" s="520" t="s">
        <v>3514</v>
      </c>
      <c r="H17" s="24" t="s">
        <v>3494</v>
      </c>
      <c r="I17" s="62" t="s">
        <v>3526</v>
      </c>
      <c r="J17" s="39" t="s">
        <v>3527</v>
      </c>
    </row>
    <row r="18" s="10" customFormat="1" ht="26.1" customHeight="1" spans="1:10">
      <c r="A18" s="20" t="s">
        <v>3528</v>
      </c>
      <c r="B18" s="39" t="s">
        <v>3529</v>
      </c>
      <c r="C18" s="34" t="s">
        <v>3477</v>
      </c>
      <c r="D18" s="22" t="s">
        <v>3478</v>
      </c>
      <c r="E18" s="23" t="s">
        <v>3530</v>
      </c>
      <c r="F18" s="24" t="s">
        <v>3480</v>
      </c>
      <c r="G18" s="23">
        <v>167</v>
      </c>
      <c r="H18" s="40" t="s">
        <v>3531</v>
      </c>
      <c r="I18" s="64" t="s">
        <v>3483</v>
      </c>
      <c r="J18" s="23" t="s">
        <v>3532</v>
      </c>
    </row>
    <row r="19" s="10" customFormat="1" ht="24" spans="1:10">
      <c r="A19" s="25"/>
      <c r="B19" s="39"/>
      <c r="C19" s="34"/>
      <c r="D19" s="27"/>
      <c r="E19" s="23" t="s">
        <v>3533</v>
      </c>
      <c r="F19" s="24" t="s">
        <v>3480</v>
      </c>
      <c r="G19" s="23">
        <v>25</v>
      </c>
      <c r="H19" s="40" t="s">
        <v>3531</v>
      </c>
      <c r="I19" s="64" t="s">
        <v>3483</v>
      </c>
      <c r="J19" s="23" t="s">
        <v>3534</v>
      </c>
    </row>
    <row r="20" s="10" customFormat="1" ht="24" spans="1:10">
      <c r="A20" s="25"/>
      <c r="B20" s="39"/>
      <c r="C20" s="34"/>
      <c r="D20" s="27"/>
      <c r="E20" s="23" t="s">
        <v>3535</v>
      </c>
      <c r="F20" s="24" t="s">
        <v>3480</v>
      </c>
      <c r="G20" s="23">
        <v>130</v>
      </c>
      <c r="H20" s="40" t="s">
        <v>3531</v>
      </c>
      <c r="I20" s="64" t="s">
        <v>3483</v>
      </c>
      <c r="J20" s="23" t="s">
        <v>3536</v>
      </c>
    </row>
    <row r="21" s="10" customFormat="1" ht="21.95" customHeight="1" spans="1:10">
      <c r="A21" s="25"/>
      <c r="B21" s="39"/>
      <c r="C21" s="34"/>
      <c r="D21" s="27"/>
      <c r="E21" s="23" t="s">
        <v>3537</v>
      </c>
      <c r="F21" s="24" t="s">
        <v>3480</v>
      </c>
      <c r="G21" s="23">
        <v>2400</v>
      </c>
      <c r="H21" s="40" t="s">
        <v>3531</v>
      </c>
      <c r="I21" s="64" t="s">
        <v>3483</v>
      </c>
      <c r="J21" s="23" t="s">
        <v>3538</v>
      </c>
    </row>
    <row r="22" s="10" customFormat="1" ht="24.95" customHeight="1" spans="1:10">
      <c r="A22" s="25"/>
      <c r="B22" s="39"/>
      <c r="C22" s="34"/>
      <c r="D22" s="41" t="s">
        <v>3539</v>
      </c>
      <c r="E22" s="23" t="s">
        <v>3540</v>
      </c>
      <c r="F22" s="42" t="s">
        <v>3492</v>
      </c>
      <c r="G22" s="23">
        <v>100</v>
      </c>
      <c r="H22" s="39" t="s">
        <v>3494</v>
      </c>
      <c r="I22" s="41" t="s">
        <v>3526</v>
      </c>
      <c r="J22" s="23" t="s">
        <v>3541</v>
      </c>
    </row>
    <row r="23" s="10" customFormat="1" ht="23.1" customHeight="1" spans="1:10">
      <c r="A23" s="25"/>
      <c r="B23" s="39"/>
      <c r="C23" s="34"/>
      <c r="D23" s="41" t="s">
        <v>3500</v>
      </c>
      <c r="E23" s="23" t="s">
        <v>3542</v>
      </c>
      <c r="F23" s="42" t="s">
        <v>3492</v>
      </c>
      <c r="G23" s="23">
        <v>12</v>
      </c>
      <c r="H23" s="39" t="s">
        <v>3543</v>
      </c>
      <c r="I23" s="41" t="s">
        <v>3526</v>
      </c>
      <c r="J23" s="23" t="s">
        <v>3542</v>
      </c>
    </row>
    <row r="24" s="10" customFormat="1" ht="88" customHeight="1" spans="1:10">
      <c r="A24" s="25"/>
      <c r="B24" s="39"/>
      <c r="C24" s="34"/>
      <c r="D24" s="41" t="s">
        <v>3503</v>
      </c>
      <c r="E24" s="23" t="s">
        <v>3544</v>
      </c>
      <c r="F24" s="42" t="s">
        <v>3492</v>
      </c>
      <c r="G24" s="521" t="s">
        <v>3545</v>
      </c>
      <c r="H24" s="42" t="s">
        <v>3546</v>
      </c>
      <c r="I24" s="41" t="s">
        <v>3483</v>
      </c>
      <c r="J24" s="23" t="s">
        <v>3547</v>
      </c>
    </row>
    <row r="25" s="10" customFormat="1" ht="23.1" customHeight="1" spans="1:10">
      <c r="A25" s="43"/>
      <c r="B25" s="43"/>
      <c r="C25" s="44" t="s">
        <v>3507</v>
      </c>
      <c r="D25" s="44" t="s">
        <v>3508</v>
      </c>
      <c r="E25" s="23" t="s">
        <v>3548</v>
      </c>
      <c r="F25" s="42" t="s">
        <v>3492</v>
      </c>
      <c r="G25" s="520" t="s">
        <v>3549</v>
      </c>
      <c r="H25" s="39" t="s">
        <v>3494</v>
      </c>
      <c r="I25" s="65" t="s">
        <v>3526</v>
      </c>
      <c r="J25" s="23" t="s">
        <v>3550</v>
      </c>
    </row>
    <row r="26" s="10" customFormat="1" ht="24.95" customHeight="1" spans="1:10">
      <c r="A26" s="25"/>
      <c r="B26" s="39"/>
      <c r="C26" s="45"/>
      <c r="D26" s="22" t="s">
        <v>3512</v>
      </c>
      <c r="E26" s="23" t="s">
        <v>3551</v>
      </c>
      <c r="F26" s="42" t="s">
        <v>3492</v>
      </c>
      <c r="G26" s="520" t="s">
        <v>3549</v>
      </c>
      <c r="H26" s="39" t="s">
        <v>3494</v>
      </c>
      <c r="I26" s="34" t="s">
        <v>3526</v>
      </c>
      <c r="J26" s="23" t="s">
        <v>3552</v>
      </c>
    </row>
    <row r="27" s="10" customFormat="1" ht="23.1" customHeight="1" spans="1:10">
      <c r="A27" s="25"/>
      <c r="B27" s="39"/>
      <c r="C27" s="46"/>
      <c r="D27" s="28"/>
      <c r="E27" s="23" t="s">
        <v>3552</v>
      </c>
      <c r="F27" s="42" t="s">
        <v>3492</v>
      </c>
      <c r="G27" s="520" t="s">
        <v>3549</v>
      </c>
      <c r="H27" s="39" t="s">
        <v>3494</v>
      </c>
      <c r="I27" s="34" t="s">
        <v>3526</v>
      </c>
      <c r="J27" s="23" t="s">
        <v>3552</v>
      </c>
    </row>
    <row r="28" s="10" customFormat="1" ht="51" customHeight="1" spans="1:10">
      <c r="A28" s="25"/>
      <c r="B28" s="39"/>
      <c r="C28" s="41" t="s">
        <v>3523</v>
      </c>
      <c r="D28" s="34" t="s">
        <v>3524</v>
      </c>
      <c r="E28" s="23" t="s">
        <v>3553</v>
      </c>
      <c r="F28" s="24" t="s">
        <v>3480</v>
      </c>
      <c r="G28" s="23">
        <v>98</v>
      </c>
      <c r="H28" s="39" t="s">
        <v>3494</v>
      </c>
      <c r="I28" s="34" t="s">
        <v>3526</v>
      </c>
      <c r="J28" s="23" t="s">
        <v>3553</v>
      </c>
    </row>
    <row r="29" s="10" customFormat="1" ht="32.1" customHeight="1" spans="1:10">
      <c r="A29" s="20" t="s">
        <v>3554</v>
      </c>
      <c r="B29" s="21" t="s">
        <v>3555</v>
      </c>
      <c r="C29" s="22" t="s">
        <v>3477</v>
      </c>
      <c r="D29" s="34" t="s">
        <v>3478</v>
      </c>
      <c r="E29" s="23" t="s">
        <v>3556</v>
      </c>
      <c r="F29" s="24" t="s">
        <v>3480</v>
      </c>
      <c r="G29" s="23" t="s">
        <v>3557</v>
      </c>
      <c r="H29" s="23" t="s">
        <v>3558</v>
      </c>
      <c r="I29" s="34" t="s">
        <v>3483</v>
      </c>
      <c r="J29" s="23" t="s">
        <v>3559</v>
      </c>
    </row>
    <row r="30" s="10" customFormat="1" ht="24" spans="1:10">
      <c r="A30" s="25"/>
      <c r="B30" s="26"/>
      <c r="C30" s="27"/>
      <c r="D30" s="34" t="s">
        <v>3490</v>
      </c>
      <c r="E30" s="47" t="s">
        <v>3560</v>
      </c>
      <c r="F30" s="42" t="s">
        <v>3492</v>
      </c>
      <c r="G30" s="520" t="s">
        <v>3561</v>
      </c>
      <c r="H30" s="23" t="s">
        <v>3494</v>
      </c>
      <c r="I30" s="53" t="s">
        <v>3526</v>
      </c>
      <c r="J30" s="23" t="s">
        <v>3562</v>
      </c>
    </row>
    <row r="31" s="10" customFormat="1" ht="24" spans="1:10">
      <c r="A31" s="25"/>
      <c r="B31" s="26"/>
      <c r="C31" s="27"/>
      <c r="D31" s="34" t="s">
        <v>3500</v>
      </c>
      <c r="E31" s="23" t="s">
        <v>3501</v>
      </c>
      <c r="F31" s="42" t="s">
        <v>3492</v>
      </c>
      <c r="G31" s="520" t="s">
        <v>3561</v>
      </c>
      <c r="H31" s="23" t="s">
        <v>3494</v>
      </c>
      <c r="I31" s="53" t="s">
        <v>3526</v>
      </c>
      <c r="J31" s="23" t="s">
        <v>3563</v>
      </c>
    </row>
    <row r="32" s="10" customFormat="1" ht="120" spans="1:10">
      <c r="A32" s="25"/>
      <c r="B32" s="26"/>
      <c r="C32" s="28"/>
      <c r="D32" s="34" t="s">
        <v>3503</v>
      </c>
      <c r="E32" s="23" t="s">
        <v>3564</v>
      </c>
      <c r="F32" s="42" t="s">
        <v>3492</v>
      </c>
      <c r="G32" s="520" t="s">
        <v>3565</v>
      </c>
      <c r="H32" s="23" t="s">
        <v>3566</v>
      </c>
      <c r="I32" s="53" t="s">
        <v>3526</v>
      </c>
      <c r="J32" s="29" t="s">
        <v>3567</v>
      </c>
    </row>
    <row r="33" s="10" customFormat="1" ht="36" spans="1:10">
      <c r="A33" s="25"/>
      <c r="B33" s="26"/>
      <c r="C33" s="27" t="s">
        <v>3507</v>
      </c>
      <c r="D33" s="35" t="s">
        <v>3508</v>
      </c>
      <c r="E33" s="48" t="s">
        <v>3568</v>
      </c>
      <c r="F33" s="42"/>
      <c r="G33" s="23" t="s">
        <v>3569</v>
      </c>
      <c r="H33" s="23"/>
      <c r="I33" s="53" t="s">
        <v>3526</v>
      </c>
      <c r="J33" s="29" t="s">
        <v>3570</v>
      </c>
    </row>
    <row r="34" s="10" customFormat="1" ht="36" spans="1:10">
      <c r="A34" s="25"/>
      <c r="B34" s="26"/>
      <c r="C34" s="27"/>
      <c r="D34" s="35" t="s">
        <v>3512</v>
      </c>
      <c r="E34" s="48" t="s">
        <v>3571</v>
      </c>
      <c r="F34" s="42"/>
      <c r="G34" s="23" t="s">
        <v>3572</v>
      </c>
      <c r="H34" s="23"/>
      <c r="I34" s="53" t="s">
        <v>3526</v>
      </c>
      <c r="J34" s="29" t="s">
        <v>3573</v>
      </c>
    </row>
    <row r="35" s="10" customFormat="1" ht="24" spans="1:10">
      <c r="A35" s="25"/>
      <c r="B35" s="26"/>
      <c r="C35" s="28"/>
      <c r="D35" s="35" t="s">
        <v>3519</v>
      </c>
      <c r="E35" s="48" t="s">
        <v>3574</v>
      </c>
      <c r="F35" s="42"/>
      <c r="G35" s="42" t="s">
        <v>3575</v>
      </c>
      <c r="H35" s="23"/>
      <c r="I35" s="66" t="s">
        <v>3526</v>
      </c>
      <c r="J35" s="39" t="s">
        <v>3576</v>
      </c>
    </row>
    <row r="36" s="10" customFormat="1" ht="33" customHeight="1" spans="1:10">
      <c r="A36" s="25"/>
      <c r="B36" s="38"/>
      <c r="C36" s="34" t="s">
        <v>3523</v>
      </c>
      <c r="D36" s="34" t="s">
        <v>3524</v>
      </c>
      <c r="E36" s="23" t="s">
        <v>3525</v>
      </c>
      <c r="F36" s="24" t="s">
        <v>3480</v>
      </c>
      <c r="G36" s="521" t="s">
        <v>3577</v>
      </c>
      <c r="H36" s="23" t="s">
        <v>3494</v>
      </c>
      <c r="I36" s="66" t="s">
        <v>3526</v>
      </c>
      <c r="J36" s="23" t="s">
        <v>3527</v>
      </c>
    </row>
    <row r="37" s="12" customFormat="1" ht="27.95" customHeight="1" spans="1:10">
      <c r="A37" s="20" t="s">
        <v>3578</v>
      </c>
      <c r="B37" s="49" t="s">
        <v>3579</v>
      </c>
      <c r="C37" s="22" t="s">
        <v>3477</v>
      </c>
      <c r="D37" s="34" t="s">
        <v>3478</v>
      </c>
      <c r="E37" s="23" t="s">
        <v>3580</v>
      </c>
      <c r="F37" s="42" t="s">
        <v>3492</v>
      </c>
      <c r="G37" s="50" t="s">
        <v>3581</v>
      </c>
      <c r="H37" s="23" t="s">
        <v>3582</v>
      </c>
      <c r="I37" s="34" t="s">
        <v>3483</v>
      </c>
      <c r="J37" s="23" t="s">
        <v>3583</v>
      </c>
    </row>
    <row r="38" s="12" customFormat="1" ht="118" customHeight="1" spans="1:10">
      <c r="A38" s="25"/>
      <c r="B38" s="51"/>
      <c r="C38" s="27"/>
      <c r="D38" s="34" t="s">
        <v>3490</v>
      </c>
      <c r="E38" s="23" t="s">
        <v>3584</v>
      </c>
      <c r="F38" s="42" t="s">
        <v>3492</v>
      </c>
      <c r="G38" s="522" t="s">
        <v>3585</v>
      </c>
      <c r="H38" s="23" t="s">
        <v>3586</v>
      </c>
      <c r="I38" s="34" t="s">
        <v>3483</v>
      </c>
      <c r="J38" s="67" t="s">
        <v>3587</v>
      </c>
    </row>
    <row r="39" s="12" customFormat="1" ht="14.25" spans="1:10">
      <c r="A39" s="25"/>
      <c r="B39" s="51"/>
      <c r="C39" s="27"/>
      <c r="D39" s="34" t="s">
        <v>3500</v>
      </c>
      <c r="E39" s="23" t="s">
        <v>3588</v>
      </c>
      <c r="F39" s="42" t="s">
        <v>3492</v>
      </c>
      <c r="G39" s="50" t="s">
        <v>3589</v>
      </c>
      <c r="H39" s="23" t="s">
        <v>3590</v>
      </c>
      <c r="I39" s="34" t="s">
        <v>3483</v>
      </c>
      <c r="J39" s="23" t="s">
        <v>3591</v>
      </c>
    </row>
    <row r="40" s="12" customFormat="1" ht="23" customHeight="1" spans="1:10">
      <c r="A40" s="25"/>
      <c r="B40" s="51"/>
      <c r="C40" s="28"/>
      <c r="D40" s="34" t="s">
        <v>3503</v>
      </c>
      <c r="E40" s="23" t="s">
        <v>3592</v>
      </c>
      <c r="F40" s="42" t="s">
        <v>3492</v>
      </c>
      <c r="G40" s="50" t="s">
        <v>3593</v>
      </c>
      <c r="H40" s="23" t="s">
        <v>3546</v>
      </c>
      <c r="I40" s="34" t="s">
        <v>3483</v>
      </c>
      <c r="J40" s="23" t="s">
        <v>3594</v>
      </c>
    </row>
    <row r="41" s="12" customFormat="1" ht="30" customHeight="1" spans="1:10">
      <c r="A41" s="25"/>
      <c r="B41" s="51"/>
      <c r="C41" s="22" t="s">
        <v>3507</v>
      </c>
      <c r="D41" s="34" t="s">
        <v>3508</v>
      </c>
      <c r="E41" s="23" t="s">
        <v>3595</v>
      </c>
      <c r="F41" s="42" t="s">
        <v>3492</v>
      </c>
      <c r="G41" s="522" t="s">
        <v>3585</v>
      </c>
      <c r="H41" s="23" t="s">
        <v>3586</v>
      </c>
      <c r="I41" s="34" t="s">
        <v>3526</v>
      </c>
      <c r="J41" s="23" t="s">
        <v>3596</v>
      </c>
    </row>
    <row r="42" s="12" customFormat="1" ht="69" customHeight="1" spans="1:10">
      <c r="A42" s="25"/>
      <c r="B42" s="51"/>
      <c r="C42" s="27"/>
      <c r="D42" s="34" t="s">
        <v>3512</v>
      </c>
      <c r="E42" s="23" t="s">
        <v>3597</v>
      </c>
      <c r="F42" s="42" t="s">
        <v>3492</v>
      </c>
      <c r="G42" s="522" t="s">
        <v>3598</v>
      </c>
      <c r="H42" s="23" t="s">
        <v>3586</v>
      </c>
      <c r="I42" s="34" t="s">
        <v>3526</v>
      </c>
      <c r="J42" s="23" t="s">
        <v>3599</v>
      </c>
    </row>
    <row r="43" s="12" customFormat="1" ht="55" customHeight="1" spans="1:10">
      <c r="A43" s="25"/>
      <c r="B43" s="51"/>
      <c r="C43" s="27"/>
      <c r="D43" s="34" t="s">
        <v>3600</v>
      </c>
      <c r="E43" s="23" t="s">
        <v>3601</v>
      </c>
      <c r="F43" s="42" t="s">
        <v>3492</v>
      </c>
      <c r="G43" s="522" t="s">
        <v>3598</v>
      </c>
      <c r="H43" s="23" t="s">
        <v>3586</v>
      </c>
      <c r="I43" s="34" t="s">
        <v>3526</v>
      </c>
      <c r="J43" s="68" t="s">
        <v>3602</v>
      </c>
    </row>
    <row r="44" s="12" customFormat="1" ht="40" customHeight="1" spans="1:10">
      <c r="A44" s="25"/>
      <c r="B44" s="51"/>
      <c r="C44" s="28"/>
      <c r="D44" s="34" t="s">
        <v>3519</v>
      </c>
      <c r="E44" s="23" t="s">
        <v>3603</v>
      </c>
      <c r="F44" s="42" t="s">
        <v>3492</v>
      </c>
      <c r="G44" s="522" t="s">
        <v>3585</v>
      </c>
      <c r="H44" s="23" t="s">
        <v>3586</v>
      </c>
      <c r="I44" s="34" t="s">
        <v>3526</v>
      </c>
      <c r="J44" s="23" t="s">
        <v>3604</v>
      </c>
    </row>
    <row r="45" s="12" customFormat="1" ht="21" customHeight="1" spans="1:10">
      <c r="A45" s="25"/>
      <c r="B45" s="52"/>
      <c r="C45" s="34" t="s">
        <v>3523</v>
      </c>
      <c r="D45" s="34" t="s">
        <v>3524</v>
      </c>
      <c r="E45" s="23" t="s">
        <v>3605</v>
      </c>
      <c r="F45" s="42" t="s">
        <v>3480</v>
      </c>
      <c r="G45" s="522" t="s">
        <v>3606</v>
      </c>
      <c r="H45" s="23" t="s">
        <v>3494</v>
      </c>
      <c r="I45" s="34" t="s">
        <v>3483</v>
      </c>
      <c r="J45" s="23" t="s">
        <v>3607</v>
      </c>
    </row>
    <row r="46" s="13" customFormat="1" ht="157" customHeight="1" spans="1:10">
      <c r="A46" s="20" t="s">
        <v>3608</v>
      </c>
      <c r="B46" s="21" t="s">
        <v>3609</v>
      </c>
      <c r="C46" s="20" t="s">
        <v>3477</v>
      </c>
      <c r="D46" s="53" t="s">
        <v>3478</v>
      </c>
      <c r="E46" s="29" t="s">
        <v>3610</v>
      </c>
      <c r="F46" s="24" t="s">
        <v>3492</v>
      </c>
      <c r="G46" s="520" t="s">
        <v>3611</v>
      </c>
      <c r="H46" s="24" t="s">
        <v>3494</v>
      </c>
      <c r="I46" s="53" t="s">
        <v>3483</v>
      </c>
      <c r="J46" s="29" t="s">
        <v>3610</v>
      </c>
    </row>
    <row r="47" s="13" customFormat="1" ht="30" customHeight="1" spans="1:10">
      <c r="A47" s="25"/>
      <c r="B47" s="26"/>
      <c r="C47" s="25"/>
      <c r="D47" s="53" t="s">
        <v>3490</v>
      </c>
      <c r="E47" s="29" t="s">
        <v>3612</v>
      </c>
      <c r="F47" s="29" t="s">
        <v>3492</v>
      </c>
      <c r="G47" s="523" t="s">
        <v>3493</v>
      </c>
      <c r="H47" s="29" t="s">
        <v>3494</v>
      </c>
      <c r="I47" s="53" t="s">
        <v>3483</v>
      </c>
      <c r="J47" s="29" t="s">
        <v>3612</v>
      </c>
    </row>
    <row r="48" s="14" customFormat="1" ht="27.95" customHeight="1" spans="1:10">
      <c r="A48" s="25"/>
      <c r="B48" s="26"/>
      <c r="C48" s="25"/>
      <c r="D48" s="53" t="s">
        <v>3500</v>
      </c>
      <c r="E48" s="29" t="s">
        <v>3613</v>
      </c>
      <c r="F48" s="29" t="s">
        <v>3492</v>
      </c>
      <c r="G48" s="29" t="s">
        <v>3614</v>
      </c>
      <c r="H48" s="29" t="s">
        <v>3590</v>
      </c>
      <c r="I48" s="53" t="s">
        <v>3483</v>
      </c>
      <c r="J48" s="29" t="s">
        <v>3613</v>
      </c>
    </row>
    <row r="49" s="13" customFormat="1" ht="27.95" customHeight="1" spans="1:10">
      <c r="A49" s="25"/>
      <c r="B49" s="26"/>
      <c r="C49" s="25"/>
      <c r="D49" s="20" t="s">
        <v>3503</v>
      </c>
      <c r="E49" s="29" t="s">
        <v>3615</v>
      </c>
      <c r="F49" s="29" t="s">
        <v>3492</v>
      </c>
      <c r="G49" s="523" t="s">
        <v>3616</v>
      </c>
      <c r="H49" s="29" t="s">
        <v>3494</v>
      </c>
      <c r="I49" s="53" t="s">
        <v>3483</v>
      </c>
      <c r="J49" s="29" t="s">
        <v>3615</v>
      </c>
    </row>
    <row r="50" s="13" customFormat="1" ht="24" spans="1:10">
      <c r="A50" s="25"/>
      <c r="B50" s="26"/>
      <c r="C50" s="25"/>
      <c r="D50" s="25"/>
      <c r="E50" s="29" t="s">
        <v>3617</v>
      </c>
      <c r="F50" s="29" t="s">
        <v>3492</v>
      </c>
      <c r="G50" s="523" t="s">
        <v>3618</v>
      </c>
      <c r="H50" s="29" t="s">
        <v>3494</v>
      </c>
      <c r="I50" s="53" t="s">
        <v>3483</v>
      </c>
      <c r="J50" s="29" t="s">
        <v>3617</v>
      </c>
    </row>
    <row r="51" s="13" customFormat="1" ht="24" spans="1:10">
      <c r="A51" s="25"/>
      <c r="B51" s="26"/>
      <c r="C51" s="25"/>
      <c r="D51" s="25"/>
      <c r="E51" s="29" t="s">
        <v>3619</v>
      </c>
      <c r="F51" s="29" t="s">
        <v>3492</v>
      </c>
      <c r="G51" s="523" t="s">
        <v>3620</v>
      </c>
      <c r="H51" s="29" t="s">
        <v>3494</v>
      </c>
      <c r="I51" s="53" t="s">
        <v>3483</v>
      </c>
      <c r="J51" s="29" t="s">
        <v>3619</v>
      </c>
    </row>
    <row r="52" s="13" customFormat="1" ht="24" spans="1:10">
      <c r="A52" s="25"/>
      <c r="B52" s="26"/>
      <c r="C52" s="37"/>
      <c r="D52" s="37"/>
      <c r="E52" s="29" t="s">
        <v>3621</v>
      </c>
      <c r="F52" s="29" t="s">
        <v>3492</v>
      </c>
      <c r="G52" s="523" t="s">
        <v>3622</v>
      </c>
      <c r="H52" s="29" t="s">
        <v>3494</v>
      </c>
      <c r="I52" s="53" t="s">
        <v>3483</v>
      </c>
      <c r="J52" s="29" t="s">
        <v>3621</v>
      </c>
    </row>
    <row r="53" s="13" customFormat="1" ht="44.1" customHeight="1" spans="1:10">
      <c r="A53" s="25"/>
      <c r="B53" s="26"/>
      <c r="C53" s="54" t="s">
        <v>3507</v>
      </c>
      <c r="D53" s="53" t="s">
        <v>3508</v>
      </c>
      <c r="E53" s="29" t="s">
        <v>3623</v>
      </c>
      <c r="F53" s="29" t="s">
        <v>3492</v>
      </c>
      <c r="G53" s="523" t="s">
        <v>3624</v>
      </c>
      <c r="H53" s="29" t="s">
        <v>3494</v>
      </c>
      <c r="I53" s="53" t="s">
        <v>3526</v>
      </c>
      <c r="J53" s="29" t="s">
        <v>3623</v>
      </c>
    </row>
    <row r="54" s="13" customFormat="1" ht="30.95" customHeight="1" spans="1:10">
      <c r="A54" s="25"/>
      <c r="B54" s="26"/>
      <c r="C54" s="55"/>
      <c r="D54" s="53" t="s">
        <v>3512</v>
      </c>
      <c r="E54" s="29" t="s">
        <v>3625</v>
      </c>
      <c r="F54" s="29" t="s">
        <v>3492</v>
      </c>
      <c r="G54" s="523" t="s">
        <v>3624</v>
      </c>
      <c r="H54" s="29" t="s">
        <v>3494</v>
      </c>
      <c r="I54" s="53" t="s">
        <v>3526</v>
      </c>
      <c r="J54" s="29" t="s">
        <v>3625</v>
      </c>
    </row>
    <row r="55" s="13" customFormat="1" ht="26.1" customHeight="1" spans="1:10">
      <c r="A55" s="25"/>
      <c r="B55" s="26"/>
      <c r="C55" s="56"/>
      <c r="D55" s="53" t="s">
        <v>3519</v>
      </c>
      <c r="E55" s="29" t="s">
        <v>3626</v>
      </c>
      <c r="F55" s="29" t="s">
        <v>3492</v>
      </c>
      <c r="G55" s="523" t="s">
        <v>3624</v>
      </c>
      <c r="H55" s="29" t="s">
        <v>3494</v>
      </c>
      <c r="I55" s="53" t="s">
        <v>3526</v>
      </c>
      <c r="J55" s="29" t="s">
        <v>3626</v>
      </c>
    </row>
    <row r="56" s="13" customFormat="1" ht="23.1" customHeight="1" spans="1:10">
      <c r="A56" s="25"/>
      <c r="B56" s="26"/>
      <c r="C56" s="54" t="s">
        <v>3523</v>
      </c>
      <c r="D56" s="54" t="s">
        <v>3524</v>
      </c>
      <c r="E56" s="29" t="s">
        <v>3627</v>
      </c>
      <c r="F56" s="24" t="s">
        <v>3480</v>
      </c>
      <c r="G56" s="523" t="s">
        <v>3628</v>
      </c>
      <c r="H56" s="29" t="s">
        <v>3494</v>
      </c>
      <c r="I56" s="53" t="s">
        <v>3483</v>
      </c>
      <c r="J56" s="29" t="s">
        <v>3627</v>
      </c>
    </row>
    <row r="57" s="13" customFormat="1" ht="21" customHeight="1" spans="1:10">
      <c r="A57" s="25"/>
      <c r="B57" s="38"/>
      <c r="C57" s="56"/>
      <c r="D57" s="56"/>
      <c r="E57" s="29" t="s">
        <v>3629</v>
      </c>
      <c r="F57" s="24" t="s">
        <v>3480</v>
      </c>
      <c r="G57" s="523" t="s">
        <v>3628</v>
      </c>
      <c r="H57" s="29" t="s">
        <v>3494</v>
      </c>
      <c r="I57" s="53" t="s">
        <v>3483</v>
      </c>
      <c r="J57" s="29" t="s">
        <v>3629</v>
      </c>
    </row>
    <row r="58" s="10" customFormat="1" ht="48" spans="1:10">
      <c r="A58" s="53" t="s">
        <v>3630</v>
      </c>
      <c r="B58" s="21" t="s">
        <v>3631</v>
      </c>
      <c r="C58" s="20" t="s">
        <v>3477</v>
      </c>
      <c r="D58" s="53" t="s">
        <v>3478</v>
      </c>
      <c r="E58" s="29" t="s">
        <v>3632</v>
      </c>
      <c r="F58" s="57" t="s">
        <v>3492</v>
      </c>
      <c r="G58" s="29">
        <v>420</v>
      </c>
      <c r="H58" s="29" t="s">
        <v>3633</v>
      </c>
      <c r="I58" s="53" t="s">
        <v>3634</v>
      </c>
      <c r="J58" s="29" t="s">
        <v>3635</v>
      </c>
    </row>
    <row r="59" s="10" customFormat="1" ht="24" spans="1:10">
      <c r="A59" s="53"/>
      <c r="B59" s="26"/>
      <c r="C59" s="25"/>
      <c r="D59" s="53" t="s">
        <v>3490</v>
      </c>
      <c r="E59" s="29" t="s">
        <v>3636</v>
      </c>
      <c r="F59" s="58" t="s">
        <v>3492</v>
      </c>
      <c r="G59" s="29">
        <v>2</v>
      </c>
      <c r="H59" s="29" t="s">
        <v>3637</v>
      </c>
      <c r="I59" s="53" t="s">
        <v>3526</v>
      </c>
      <c r="J59" s="29" t="s">
        <v>3638</v>
      </c>
    </row>
    <row r="60" s="11" customFormat="1" ht="24" spans="1:10">
      <c r="A60" s="53"/>
      <c r="B60" s="26"/>
      <c r="C60" s="37"/>
      <c r="D60" s="53" t="s">
        <v>3500</v>
      </c>
      <c r="E60" s="29" t="s">
        <v>3639</v>
      </c>
      <c r="F60" s="58" t="s">
        <v>3492</v>
      </c>
      <c r="G60" s="29">
        <v>100</v>
      </c>
      <c r="H60" s="29" t="s">
        <v>3494</v>
      </c>
      <c r="I60" s="53" t="s">
        <v>3526</v>
      </c>
      <c r="J60" s="29" t="s">
        <v>3640</v>
      </c>
    </row>
    <row r="61" s="11" customFormat="1" ht="48" spans="1:10">
      <c r="A61" s="53"/>
      <c r="B61" s="26"/>
      <c r="C61" s="20" t="s">
        <v>3507</v>
      </c>
      <c r="D61" s="53" t="s">
        <v>3512</v>
      </c>
      <c r="E61" s="29" t="s">
        <v>3641</v>
      </c>
      <c r="F61" s="58" t="s">
        <v>3492</v>
      </c>
      <c r="G61" s="29">
        <v>100</v>
      </c>
      <c r="H61" s="29" t="s">
        <v>3494</v>
      </c>
      <c r="I61" s="53" t="s">
        <v>3642</v>
      </c>
      <c r="J61" s="29" t="s">
        <v>3643</v>
      </c>
    </row>
    <row r="62" s="11" customFormat="1" ht="44" customHeight="1" spans="1:10">
      <c r="A62" s="59"/>
      <c r="B62" s="60"/>
      <c r="C62" s="61"/>
      <c r="D62" s="53" t="s">
        <v>3508</v>
      </c>
      <c r="E62" s="29" t="s">
        <v>3644</v>
      </c>
      <c r="F62" s="58" t="s">
        <v>3492</v>
      </c>
      <c r="G62" s="29">
        <v>100</v>
      </c>
      <c r="H62" s="29" t="s">
        <v>3494</v>
      </c>
      <c r="I62" s="69" t="s">
        <v>3642</v>
      </c>
      <c r="J62" s="29" t="s">
        <v>3645</v>
      </c>
    </row>
    <row r="63" s="11" customFormat="1" ht="48" customHeight="1" spans="1:10">
      <c r="A63" s="53"/>
      <c r="B63" s="26"/>
      <c r="C63" s="37"/>
      <c r="D63" s="53" t="s">
        <v>3519</v>
      </c>
      <c r="E63" s="29" t="s">
        <v>3646</v>
      </c>
      <c r="F63" s="57" t="s">
        <v>3492</v>
      </c>
      <c r="G63" s="29" t="s">
        <v>3647</v>
      </c>
      <c r="H63" s="29"/>
      <c r="I63" s="53" t="s">
        <v>3526</v>
      </c>
      <c r="J63" s="29" t="s">
        <v>3648</v>
      </c>
    </row>
    <row r="64" s="11" customFormat="1" ht="59" customHeight="1" spans="1:10">
      <c r="A64" s="53"/>
      <c r="B64" s="38"/>
      <c r="C64" s="53" t="s">
        <v>3523</v>
      </c>
      <c r="D64" s="53" t="s">
        <v>3524</v>
      </c>
      <c r="E64" s="29" t="s">
        <v>3649</v>
      </c>
      <c r="F64" s="24" t="s">
        <v>3480</v>
      </c>
      <c r="G64" s="29">
        <v>90</v>
      </c>
      <c r="H64" s="29" t="s">
        <v>3494</v>
      </c>
      <c r="I64" s="53" t="s">
        <v>3483</v>
      </c>
      <c r="J64" s="29" t="s">
        <v>3650</v>
      </c>
    </row>
  </sheetData>
  <mergeCells count="33">
    <mergeCell ref="A2:J2"/>
    <mergeCell ref="A5:A17"/>
    <mergeCell ref="A18:A28"/>
    <mergeCell ref="A29:A36"/>
    <mergeCell ref="A37:A45"/>
    <mergeCell ref="A46:A57"/>
    <mergeCell ref="A58:A64"/>
    <mergeCell ref="B5:B17"/>
    <mergeCell ref="B18:B28"/>
    <mergeCell ref="B29:B36"/>
    <mergeCell ref="B37:B45"/>
    <mergeCell ref="B46:B57"/>
    <mergeCell ref="B58:B64"/>
    <mergeCell ref="C5:C12"/>
    <mergeCell ref="C13:C16"/>
    <mergeCell ref="C18:C24"/>
    <mergeCell ref="C25:C27"/>
    <mergeCell ref="C29:C32"/>
    <mergeCell ref="C33:C35"/>
    <mergeCell ref="C37:C40"/>
    <mergeCell ref="C41:C44"/>
    <mergeCell ref="C46:C52"/>
    <mergeCell ref="C53:C55"/>
    <mergeCell ref="C56:C57"/>
    <mergeCell ref="C58:C60"/>
    <mergeCell ref="C61:C63"/>
    <mergeCell ref="D5:D7"/>
    <mergeCell ref="D8:D10"/>
    <mergeCell ref="D14:D15"/>
    <mergeCell ref="D18:D21"/>
    <mergeCell ref="D26:D27"/>
    <mergeCell ref="D49:D52"/>
    <mergeCell ref="D56:D57"/>
  </mergeCells>
  <printOptions horizontalCentered="1"/>
  <pageMargins left="0.354166666666667" right="0.156944444444444" top="0.786805555555556" bottom="0.511805555555556" header="0.511805555555556" footer="0.275"/>
  <pageSetup paperSize="9" scale="92" fitToHeight="0" orientation="landscape" blackAndWhite="1"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tabSelected="1" workbookViewId="0">
      <selection activeCell="E5" sqref="E5"/>
    </sheetView>
  </sheetViews>
  <sheetFormatPr defaultColWidth="9" defaultRowHeight="13.5" outlineLevelRow="6" outlineLevelCol="1"/>
  <cols>
    <col min="1" max="1" width="21.5" style="1" customWidth="1"/>
    <col min="2" max="2" width="64" style="1" customWidth="1"/>
    <col min="3" max="16384" width="9" style="1"/>
  </cols>
  <sheetData>
    <row r="1" ht="32.1" customHeight="1" spans="1:2">
      <c r="A1" s="2" t="s">
        <v>3651</v>
      </c>
      <c r="B1" s="2"/>
    </row>
    <row r="3" ht="39.95" customHeight="1" spans="1:2">
      <c r="A3" s="3" t="s">
        <v>3652</v>
      </c>
      <c r="B3" s="4" t="s">
        <v>3653</v>
      </c>
    </row>
    <row r="4" ht="93" customHeight="1" spans="1:2">
      <c r="A4" s="5" t="s">
        <v>3654</v>
      </c>
      <c r="B4" s="6" t="s">
        <v>3655</v>
      </c>
    </row>
    <row r="5" ht="204" customHeight="1" spans="1:2">
      <c r="A5" s="5" t="s">
        <v>3656</v>
      </c>
      <c r="B5" s="7" t="s">
        <v>3657</v>
      </c>
    </row>
    <row r="6" ht="191" customHeight="1" spans="1:2">
      <c r="A6" s="5" t="s">
        <v>3658</v>
      </c>
      <c r="B6" s="6" t="s">
        <v>3659</v>
      </c>
    </row>
    <row r="7" ht="66" customHeight="1" spans="1:2">
      <c r="A7" s="8" t="s">
        <v>3660</v>
      </c>
      <c r="B7" s="6" t="s">
        <v>3661</v>
      </c>
    </row>
  </sheetData>
  <mergeCells count="1">
    <mergeCell ref="A1:B1"/>
  </mergeCells>
  <conditionalFormatting sqref="A4">
    <cfRule type="expression" dxfId="1" priority="3" stopIfTrue="1">
      <formula>"len($A:$A)=3"</formula>
    </cfRule>
  </conditionalFormatting>
  <conditionalFormatting sqref="A5">
    <cfRule type="expression" dxfId="1" priority="1" stopIfTrue="1">
      <formula>"len($A:$A)=3"</formula>
    </cfRule>
  </conditionalFormatting>
  <conditionalFormatting sqref="A6">
    <cfRule type="expression" dxfId="1" priority="2" stopIfTrue="1">
      <formula>"len($A:$A)=3"</formula>
    </cfRule>
  </conditionalFormatting>
  <conditionalFormatting sqref="A7">
    <cfRule type="expression" dxfId="1" priority="4" stopIfTrue="1">
      <formula>"len($A:$A)=3"</formula>
    </cfRule>
  </conditionalFormatting>
  <printOptions horizontalCentered="1"/>
  <pageMargins left="0.751388888888889" right="0.354166666666667" top="1" bottom="1" header="0.507638888888889" footer="0.50763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368"/>
  <sheetViews>
    <sheetView showGridLines="0" showZeros="0" workbookViewId="0">
      <pane xSplit="2" ySplit="5" topLeftCell="C1352" activePane="bottomRight" state="frozen"/>
      <selection/>
      <selection pane="topRight"/>
      <selection pane="bottomLeft"/>
      <selection pane="bottomRight" activeCell="E1352" sqref="E1352"/>
    </sheetView>
  </sheetViews>
  <sheetFormatPr defaultColWidth="9" defaultRowHeight="14.25" outlineLevelCol="4"/>
  <cols>
    <col min="1" max="1" width="14.875" style="192" customWidth="1"/>
    <col min="2" max="2" width="50.625" style="192" customWidth="1"/>
    <col min="3" max="4" width="20.625" style="192" customWidth="1"/>
    <col min="5" max="5" width="20.625" style="352" customWidth="1"/>
    <col min="6" max="16384" width="9" style="192"/>
  </cols>
  <sheetData>
    <row r="1" s="194" customFormat="1" ht="45" customHeight="1" spans="2:5">
      <c r="B1" s="442" t="s">
        <v>132</v>
      </c>
      <c r="C1" s="442"/>
      <c r="D1" s="442"/>
      <c r="E1" s="442"/>
    </row>
    <row r="2" s="194" customFormat="1" ht="20.1" customHeight="1" spans="1:5">
      <c r="A2" s="443"/>
      <c r="B2" s="444"/>
      <c r="C2" s="445"/>
      <c r="D2" s="446"/>
      <c r="E2" s="446" t="s">
        <v>1</v>
      </c>
    </row>
    <row r="3" s="193" customFormat="1" ht="45" customHeight="1" spans="1:5">
      <c r="A3" s="447" t="s">
        <v>2</v>
      </c>
      <c r="B3" s="448" t="s">
        <v>3</v>
      </c>
      <c r="C3" s="447" t="s">
        <v>128</v>
      </c>
      <c r="D3" s="447" t="s">
        <v>5</v>
      </c>
      <c r="E3" s="447" t="s">
        <v>129</v>
      </c>
    </row>
    <row r="4" ht="36" customHeight="1" spans="1:5">
      <c r="A4" s="449" t="s">
        <v>68</v>
      </c>
      <c r="B4" s="322" t="s">
        <v>69</v>
      </c>
      <c r="C4" s="328">
        <f>SUM(C5:C249)/2</f>
        <v>27292</v>
      </c>
      <c r="D4" s="328">
        <f>SUM(D5:D249)/2</f>
        <v>20902</v>
      </c>
      <c r="E4" s="128">
        <v>-0.234</v>
      </c>
    </row>
    <row r="5" ht="36" customHeight="1" spans="1:5">
      <c r="A5" s="449" t="s">
        <v>133</v>
      </c>
      <c r="B5" s="322" t="s">
        <v>134</v>
      </c>
      <c r="C5" s="328">
        <f>SUM(C6:C16)</f>
        <v>1107</v>
      </c>
      <c r="D5" s="328">
        <f>SUM(D6:D16)</f>
        <v>1060</v>
      </c>
      <c r="E5" s="128">
        <v>-0.042</v>
      </c>
    </row>
    <row r="6" ht="36" customHeight="1" spans="1:5">
      <c r="A6" s="450" t="s">
        <v>135</v>
      </c>
      <c r="B6" s="324" t="s">
        <v>136</v>
      </c>
      <c r="C6" s="326">
        <v>695</v>
      </c>
      <c r="D6" s="326">
        <v>706</v>
      </c>
      <c r="E6" s="128">
        <v>0.016</v>
      </c>
    </row>
    <row r="7" ht="36" customHeight="1" spans="1:5">
      <c r="A7" s="450" t="s">
        <v>137</v>
      </c>
      <c r="B7" s="324" t="s">
        <v>138</v>
      </c>
      <c r="C7" s="326">
        <v>10</v>
      </c>
      <c r="D7" s="326">
        <v>0</v>
      </c>
      <c r="E7" s="128">
        <v>-1</v>
      </c>
    </row>
    <row r="8" ht="36" customHeight="1" spans="1:5">
      <c r="A8" s="450" t="s">
        <v>139</v>
      </c>
      <c r="B8" s="324" t="s">
        <v>140</v>
      </c>
      <c r="C8" s="326">
        <v>0</v>
      </c>
      <c r="D8" s="326">
        <v>0</v>
      </c>
      <c r="E8" s="128"/>
    </row>
    <row r="9" ht="36" customHeight="1" spans="1:5">
      <c r="A9" s="450" t="s">
        <v>141</v>
      </c>
      <c r="B9" s="324" t="s">
        <v>142</v>
      </c>
      <c r="C9" s="326">
        <v>38</v>
      </c>
      <c r="D9" s="326">
        <v>38</v>
      </c>
      <c r="E9" s="128">
        <v>0</v>
      </c>
    </row>
    <row r="10" ht="36" customHeight="1" spans="1:5">
      <c r="A10" s="450" t="s">
        <v>143</v>
      </c>
      <c r="B10" s="324" t="s">
        <v>144</v>
      </c>
      <c r="C10" s="326">
        <v>2</v>
      </c>
      <c r="D10" s="326">
        <v>2</v>
      </c>
      <c r="E10" s="128">
        <v>0</v>
      </c>
    </row>
    <row r="11" ht="36" customHeight="1" spans="1:5">
      <c r="A11" s="450" t="s">
        <v>145</v>
      </c>
      <c r="B11" s="324" t="s">
        <v>146</v>
      </c>
      <c r="C11" s="326">
        <v>22</v>
      </c>
      <c r="D11" s="326">
        <v>24</v>
      </c>
      <c r="E11" s="128">
        <v>0.091</v>
      </c>
    </row>
    <row r="12" ht="36" customHeight="1" spans="1:5">
      <c r="A12" s="450" t="s">
        <v>147</v>
      </c>
      <c r="B12" s="324" t="s">
        <v>148</v>
      </c>
      <c r="C12" s="326">
        <v>0</v>
      </c>
      <c r="D12" s="326">
        <v>0</v>
      </c>
      <c r="E12" s="128"/>
    </row>
    <row r="13" ht="36" customHeight="1" spans="1:5">
      <c r="A13" s="450" t="s">
        <v>149</v>
      </c>
      <c r="B13" s="324" t="s">
        <v>150</v>
      </c>
      <c r="C13" s="326">
        <v>80</v>
      </c>
      <c r="D13" s="326">
        <v>34</v>
      </c>
      <c r="E13" s="128">
        <v>-0.575</v>
      </c>
    </row>
    <row r="14" ht="36" customHeight="1" spans="1:5">
      <c r="A14" s="450" t="s">
        <v>151</v>
      </c>
      <c r="B14" s="324" t="s">
        <v>152</v>
      </c>
      <c r="C14" s="326">
        <v>0</v>
      </c>
      <c r="D14" s="326">
        <v>0</v>
      </c>
      <c r="E14" s="128"/>
    </row>
    <row r="15" ht="36" customHeight="1" spans="1:5">
      <c r="A15" s="450" t="s">
        <v>153</v>
      </c>
      <c r="B15" s="324" t="s">
        <v>154</v>
      </c>
      <c r="C15" s="326">
        <v>0</v>
      </c>
      <c r="D15" s="326">
        <v>0</v>
      </c>
      <c r="E15" s="128"/>
    </row>
    <row r="16" ht="36" customHeight="1" spans="1:5">
      <c r="A16" s="450" t="s">
        <v>155</v>
      </c>
      <c r="B16" s="324" t="s">
        <v>156</v>
      </c>
      <c r="C16" s="326">
        <v>260</v>
      </c>
      <c r="D16" s="326">
        <v>256</v>
      </c>
      <c r="E16" s="128">
        <v>-0.015</v>
      </c>
    </row>
    <row r="17" ht="36" customHeight="1" spans="1:5">
      <c r="A17" s="449" t="s">
        <v>157</v>
      </c>
      <c r="B17" s="322" t="s">
        <v>158</v>
      </c>
      <c r="C17" s="328">
        <f>SUM(C18:C25)</f>
        <v>783</v>
      </c>
      <c r="D17" s="328">
        <f>SUM(D18:D25)</f>
        <v>827</v>
      </c>
      <c r="E17" s="128">
        <v>0.056</v>
      </c>
    </row>
    <row r="18" ht="36" customHeight="1" spans="1:5">
      <c r="A18" s="450" t="s">
        <v>159</v>
      </c>
      <c r="B18" s="324" t="s">
        <v>136</v>
      </c>
      <c r="C18" s="326">
        <v>519</v>
      </c>
      <c r="D18" s="326">
        <v>582</v>
      </c>
      <c r="E18" s="128">
        <v>0.121</v>
      </c>
    </row>
    <row r="19" ht="36" customHeight="1" spans="1:5">
      <c r="A19" s="450" t="s">
        <v>160</v>
      </c>
      <c r="B19" s="324" t="s">
        <v>138</v>
      </c>
      <c r="C19" s="326">
        <v>0</v>
      </c>
      <c r="D19" s="326">
        <v>0</v>
      </c>
      <c r="E19" s="128"/>
    </row>
    <row r="20" ht="36" customHeight="1" spans="1:5">
      <c r="A20" s="450" t="s">
        <v>161</v>
      </c>
      <c r="B20" s="324" t="s">
        <v>140</v>
      </c>
      <c r="C20" s="326">
        <v>0</v>
      </c>
      <c r="D20" s="326">
        <v>0</v>
      </c>
      <c r="E20" s="128"/>
    </row>
    <row r="21" ht="36" customHeight="1" spans="1:5">
      <c r="A21" s="450" t="s">
        <v>162</v>
      </c>
      <c r="B21" s="324" t="s">
        <v>163</v>
      </c>
      <c r="C21" s="326">
        <v>38</v>
      </c>
      <c r="D21" s="326">
        <v>38</v>
      </c>
      <c r="E21" s="128">
        <v>0</v>
      </c>
    </row>
    <row r="22" ht="36" customHeight="1" spans="1:5">
      <c r="A22" s="450" t="s">
        <v>164</v>
      </c>
      <c r="B22" s="324" t="s">
        <v>165</v>
      </c>
      <c r="C22" s="326">
        <v>21</v>
      </c>
      <c r="D22" s="326">
        <v>24</v>
      </c>
      <c r="E22" s="128">
        <v>0.143</v>
      </c>
    </row>
    <row r="23" ht="36" customHeight="1" spans="1:5">
      <c r="A23" s="450" t="s">
        <v>166</v>
      </c>
      <c r="B23" s="324" t="s">
        <v>167</v>
      </c>
      <c r="C23" s="326">
        <v>0</v>
      </c>
      <c r="D23" s="326">
        <v>0</v>
      </c>
      <c r="E23" s="128"/>
    </row>
    <row r="24" ht="36" customHeight="1" spans="1:5">
      <c r="A24" s="450" t="s">
        <v>168</v>
      </c>
      <c r="B24" s="324" t="s">
        <v>154</v>
      </c>
      <c r="C24" s="326">
        <v>0</v>
      </c>
      <c r="D24" s="326">
        <v>0</v>
      </c>
      <c r="E24" s="128"/>
    </row>
    <row r="25" ht="36" customHeight="1" spans="1:5">
      <c r="A25" s="450" t="s">
        <v>169</v>
      </c>
      <c r="B25" s="324" t="s">
        <v>170</v>
      </c>
      <c r="C25" s="326">
        <v>205</v>
      </c>
      <c r="D25" s="326">
        <v>183</v>
      </c>
      <c r="E25" s="128">
        <v>-0.107</v>
      </c>
    </row>
    <row r="26" ht="36" customHeight="1" spans="1:5">
      <c r="A26" s="449" t="s">
        <v>171</v>
      </c>
      <c r="B26" s="322" t="s">
        <v>172</v>
      </c>
      <c r="C26" s="328">
        <f>SUM(C27:C36)</f>
        <v>7012</v>
      </c>
      <c r="D26" s="328">
        <f>SUM(D27:D36)</f>
        <v>5582</v>
      </c>
      <c r="E26" s="128">
        <v>-0.204</v>
      </c>
    </row>
    <row r="27" ht="36" customHeight="1" spans="1:5">
      <c r="A27" s="450" t="s">
        <v>173</v>
      </c>
      <c r="B27" s="324" t="s">
        <v>136</v>
      </c>
      <c r="C27" s="326">
        <v>3689</v>
      </c>
      <c r="D27" s="326">
        <v>3895</v>
      </c>
      <c r="E27" s="128">
        <v>0.056</v>
      </c>
    </row>
    <row r="28" ht="36" customHeight="1" spans="1:5">
      <c r="A28" s="450" t="s">
        <v>174</v>
      </c>
      <c r="B28" s="324" t="s">
        <v>138</v>
      </c>
      <c r="C28" s="326">
        <v>290</v>
      </c>
      <c r="D28" s="326">
        <v>290</v>
      </c>
      <c r="E28" s="128">
        <v>0</v>
      </c>
    </row>
    <row r="29" ht="36" customHeight="1" spans="1:5">
      <c r="A29" s="450" t="s">
        <v>175</v>
      </c>
      <c r="B29" s="324" t="s">
        <v>140</v>
      </c>
      <c r="C29" s="326">
        <v>0</v>
      </c>
      <c r="D29" s="326">
        <v>0</v>
      </c>
      <c r="E29" s="128"/>
    </row>
    <row r="30" ht="36" customHeight="1" spans="1:5">
      <c r="A30" s="450" t="s">
        <v>176</v>
      </c>
      <c r="B30" s="324" t="s">
        <v>177</v>
      </c>
      <c r="C30" s="326">
        <v>0</v>
      </c>
      <c r="D30" s="326">
        <v>0</v>
      </c>
      <c r="E30" s="128"/>
    </row>
    <row r="31" ht="36" customHeight="1" spans="1:5">
      <c r="A31" s="450" t="s">
        <v>178</v>
      </c>
      <c r="B31" s="324" t="s">
        <v>179</v>
      </c>
      <c r="C31" s="326">
        <v>0</v>
      </c>
      <c r="D31" s="326">
        <v>0</v>
      </c>
      <c r="E31" s="128"/>
    </row>
    <row r="32" ht="36" customHeight="1" spans="1:5">
      <c r="A32" s="450" t="s">
        <v>180</v>
      </c>
      <c r="B32" s="324" t="s">
        <v>181</v>
      </c>
      <c r="C32" s="326">
        <v>0</v>
      </c>
      <c r="D32" s="326">
        <v>0</v>
      </c>
      <c r="E32" s="128"/>
    </row>
    <row r="33" ht="36" customHeight="1" spans="1:5">
      <c r="A33" s="450" t="s">
        <v>182</v>
      </c>
      <c r="B33" s="324" t="s">
        <v>183</v>
      </c>
      <c r="C33" s="326">
        <v>35</v>
      </c>
      <c r="D33" s="326">
        <v>10</v>
      </c>
      <c r="E33" s="128">
        <v>-0.714</v>
      </c>
    </row>
    <row r="34" ht="36" customHeight="1" spans="1:5">
      <c r="A34" s="450" t="s">
        <v>184</v>
      </c>
      <c r="B34" s="324" t="s">
        <v>185</v>
      </c>
      <c r="C34" s="326">
        <v>0</v>
      </c>
      <c r="D34" s="326">
        <v>0</v>
      </c>
      <c r="E34" s="128"/>
    </row>
    <row r="35" ht="36" customHeight="1" spans="1:5">
      <c r="A35" s="450" t="s">
        <v>186</v>
      </c>
      <c r="B35" s="324" t="s">
        <v>154</v>
      </c>
      <c r="C35" s="326">
        <v>341</v>
      </c>
      <c r="D35" s="326">
        <v>412</v>
      </c>
      <c r="E35" s="128">
        <v>0.208</v>
      </c>
    </row>
    <row r="36" ht="36" customHeight="1" spans="1:5">
      <c r="A36" s="451" t="s">
        <v>187</v>
      </c>
      <c r="B36" s="324" t="s">
        <v>188</v>
      </c>
      <c r="C36" s="326">
        <v>2657</v>
      </c>
      <c r="D36" s="326">
        <v>975</v>
      </c>
      <c r="E36" s="128">
        <v>-0.633</v>
      </c>
    </row>
    <row r="37" ht="36" customHeight="1" spans="1:5">
      <c r="A37" s="449" t="s">
        <v>189</v>
      </c>
      <c r="B37" s="322" t="s">
        <v>190</v>
      </c>
      <c r="C37" s="328">
        <f>SUM(C38:C47)</f>
        <v>1304</v>
      </c>
      <c r="D37" s="328">
        <f>SUM(D38:D47)</f>
        <v>1168</v>
      </c>
      <c r="E37" s="128">
        <v>-0.104</v>
      </c>
    </row>
    <row r="38" ht="36" customHeight="1" spans="1:5">
      <c r="A38" s="450" t="s">
        <v>191</v>
      </c>
      <c r="B38" s="324" t="s">
        <v>136</v>
      </c>
      <c r="C38" s="326">
        <v>544</v>
      </c>
      <c r="D38" s="326">
        <v>537</v>
      </c>
      <c r="E38" s="128">
        <v>-0.013</v>
      </c>
    </row>
    <row r="39" ht="36" customHeight="1" spans="1:5">
      <c r="A39" s="450" t="s">
        <v>192</v>
      </c>
      <c r="B39" s="324" t="s">
        <v>138</v>
      </c>
      <c r="C39" s="326">
        <v>0</v>
      </c>
      <c r="D39" s="326">
        <v>0</v>
      </c>
      <c r="E39" s="128"/>
    </row>
    <row r="40" ht="36" customHeight="1" spans="1:5">
      <c r="A40" s="450" t="s">
        <v>193</v>
      </c>
      <c r="B40" s="324" t="s">
        <v>140</v>
      </c>
      <c r="C40" s="326">
        <v>0</v>
      </c>
      <c r="D40" s="326">
        <v>0</v>
      </c>
      <c r="E40" s="128"/>
    </row>
    <row r="41" ht="36" customHeight="1" spans="1:5">
      <c r="A41" s="450" t="s">
        <v>194</v>
      </c>
      <c r="B41" s="324" t="s">
        <v>195</v>
      </c>
      <c r="C41" s="326">
        <v>0</v>
      </c>
      <c r="D41" s="326">
        <v>0</v>
      </c>
      <c r="E41" s="128"/>
    </row>
    <row r="42" ht="36" customHeight="1" spans="1:5">
      <c r="A42" s="450" t="s">
        <v>196</v>
      </c>
      <c r="B42" s="324" t="s">
        <v>197</v>
      </c>
      <c r="C42" s="326">
        <v>0</v>
      </c>
      <c r="D42" s="326">
        <v>0</v>
      </c>
      <c r="E42" s="128"/>
    </row>
    <row r="43" ht="36" customHeight="1" spans="1:5">
      <c r="A43" s="450" t="s">
        <v>198</v>
      </c>
      <c r="B43" s="324" t="s">
        <v>199</v>
      </c>
      <c r="C43" s="326">
        <v>175</v>
      </c>
      <c r="D43" s="326">
        <v>70</v>
      </c>
      <c r="E43" s="128">
        <v>-0.6</v>
      </c>
    </row>
    <row r="44" ht="36" customHeight="1" spans="1:5">
      <c r="A44" s="450" t="s">
        <v>200</v>
      </c>
      <c r="B44" s="324" t="s">
        <v>201</v>
      </c>
      <c r="C44" s="326">
        <v>0</v>
      </c>
      <c r="D44" s="326">
        <v>0</v>
      </c>
      <c r="E44" s="128"/>
    </row>
    <row r="45" ht="36" customHeight="1" spans="1:5">
      <c r="A45" s="450" t="s">
        <v>202</v>
      </c>
      <c r="B45" s="324" t="s">
        <v>203</v>
      </c>
      <c r="C45" s="326">
        <v>0</v>
      </c>
      <c r="D45" s="326">
        <v>1</v>
      </c>
      <c r="E45" s="128"/>
    </row>
    <row r="46" ht="36" customHeight="1" spans="1:5">
      <c r="A46" s="450" t="s">
        <v>204</v>
      </c>
      <c r="B46" s="324" t="s">
        <v>154</v>
      </c>
      <c r="C46" s="326">
        <v>23</v>
      </c>
      <c r="D46" s="326">
        <v>35</v>
      </c>
      <c r="E46" s="128">
        <v>0.522</v>
      </c>
    </row>
    <row r="47" ht="36" customHeight="1" spans="1:5">
      <c r="A47" s="450" t="s">
        <v>205</v>
      </c>
      <c r="B47" s="324" t="s">
        <v>206</v>
      </c>
      <c r="C47" s="326">
        <v>562</v>
      </c>
      <c r="D47" s="326">
        <v>525</v>
      </c>
      <c r="E47" s="128">
        <v>-0.066</v>
      </c>
    </row>
    <row r="48" ht="36" customHeight="1" spans="1:5">
      <c r="A48" s="449" t="s">
        <v>207</v>
      </c>
      <c r="B48" s="322" t="s">
        <v>208</v>
      </c>
      <c r="C48" s="328">
        <f>SUM(C49:C58)</f>
        <v>445</v>
      </c>
      <c r="D48" s="328">
        <f>SUM(D49:D58)</f>
        <v>339</v>
      </c>
      <c r="E48" s="128">
        <v>-0.238</v>
      </c>
    </row>
    <row r="49" ht="36" customHeight="1" spans="1:5">
      <c r="A49" s="450" t="s">
        <v>209</v>
      </c>
      <c r="B49" s="324" t="s">
        <v>136</v>
      </c>
      <c r="C49" s="326">
        <v>156</v>
      </c>
      <c r="D49" s="326">
        <v>169</v>
      </c>
      <c r="E49" s="128">
        <v>0.083</v>
      </c>
    </row>
    <row r="50" ht="36" customHeight="1" spans="1:5">
      <c r="A50" s="450" t="s">
        <v>210</v>
      </c>
      <c r="B50" s="324" t="s">
        <v>138</v>
      </c>
      <c r="C50" s="326">
        <v>0</v>
      </c>
      <c r="D50" s="326">
        <v>0</v>
      </c>
      <c r="E50" s="128"/>
    </row>
    <row r="51" ht="36" customHeight="1" spans="1:5">
      <c r="A51" s="450" t="s">
        <v>211</v>
      </c>
      <c r="B51" s="324" t="s">
        <v>140</v>
      </c>
      <c r="C51" s="326">
        <v>0</v>
      </c>
      <c r="D51" s="326">
        <v>0</v>
      </c>
      <c r="E51" s="128"/>
    </row>
    <row r="52" ht="36" customHeight="1" spans="1:5">
      <c r="A52" s="450" t="s">
        <v>212</v>
      </c>
      <c r="B52" s="324" t="s">
        <v>213</v>
      </c>
      <c r="C52" s="326">
        <v>0</v>
      </c>
      <c r="D52" s="326">
        <v>0</v>
      </c>
      <c r="E52" s="128"/>
    </row>
    <row r="53" ht="36" customHeight="1" spans="1:5">
      <c r="A53" s="450" t="s">
        <v>214</v>
      </c>
      <c r="B53" s="324" t="s">
        <v>215</v>
      </c>
      <c r="C53" s="326">
        <v>0</v>
      </c>
      <c r="D53" s="326">
        <v>0</v>
      </c>
      <c r="E53" s="128"/>
    </row>
    <row r="54" ht="36" customHeight="1" spans="1:5">
      <c r="A54" s="450" t="s">
        <v>216</v>
      </c>
      <c r="B54" s="324" t="s">
        <v>217</v>
      </c>
      <c r="C54" s="326">
        <v>0</v>
      </c>
      <c r="D54" s="326">
        <v>0</v>
      </c>
      <c r="E54" s="128"/>
    </row>
    <row r="55" ht="36" customHeight="1" spans="1:5">
      <c r="A55" s="450" t="s">
        <v>218</v>
      </c>
      <c r="B55" s="324" t="s">
        <v>219</v>
      </c>
      <c r="C55" s="326">
        <v>112</v>
      </c>
      <c r="D55" s="326">
        <v>25</v>
      </c>
      <c r="E55" s="128">
        <v>-0.777</v>
      </c>
    </row>
    <row r="56" ht="36" customHeight="1" spans="1:5">
      <c r="A56" s="450" t="s">
        <v>220</v>
      </c>
      <c r="B56" s="324" t="s">
        <v>221</v>
      </c>
      <c r="C56" s="326">
        <v>0</v>
      </c>
      <c r="D56" s="326">
        <v>0</v>
      </c>
      <c r="E56" s="128"/>
    </row>
    <row r="57" ht="36" customHeight="1" spans="1:5">
      <c r="A57" s="450" t="s">
        <v>222</v>
      </c>
      <c r="B57" s="324" t="s">
        <v>154</v>
      </c>
      <c r="C57" s="326">
        <v>177</v>
      </c>
      <c r="D57" s="326">
        <v>145</v>
      </c>
      <c r="E57" s="128">
        <v>-0.181</v>
      </c>
    </row>
    <row r="58" ht="36" customHeight="1" spans="1:5">
      <c r="A58" s="450" t="s">
        <v>223</v>
      </c>
      <c r="B58" s="324" t="s">
        <v>224</v>
      </c>
      <c r="C58" s="326">
        <v>0</v>
      </c>
      <c r="D58" s="326">
        <v>0</v>
      </c>
      <c r="E58" s="128"/>
    </row>
    <row r="59" ht="36" customHeight="1" spans="1:5">
      <c r="A59" s="449" t="s">
        <v>225</v>
      </c>
      <c r="B59" s="322" t="s">
        <v>226</v>
      </c>
      <c r="C59" s="328">
        <f>SUM(C60:C69)</f>
        <v>1355</v>
      </c>
      <c r="D59" s="328">
        <f>SUM(D60:D69)</f>
        <v>1379</v>
      </c>
      <c r="E59" s="128">
        <v>0.018</v>
      </c>
    </row>
    <row r="60" ht="36" customHeight="1" spans="1:5">
      <c r="A60" s="450" t="s">
        <v>227</v>
      </c>
      <c r="B60" s="324" t="s">
        <v>136</v>
      </c>
      <c r="C60" s="326">
        <v>870</v>
      </c>
      <c r="D60" s="326">
        <v>968</v>
      </c>
      <c r="E60" s="128">
        <v>0.113</v>
      </c>
    </row>
    <row r="61" ht="36" customHeight="1" spans="1:5">
      <c r="A61" s="450" t="s">
        <v>228</v>
      </c>
      <c r="B61" s="324" t="s">
        <v>138</v>
      </c>
      <c r="C61" s="326">
        <v>0</v>
      </c>
      <c r="D61" s="326">
        <v>0</v>
      </c>
      <c r="E61" s="128"/>
    </row>
    <row r="62" ht="36" customHeight="1" spans="1:5">
      <c r="A62" s="450" t="s">
        <v>229</v>
      </c>
      <c r="B62" s="324" t="s">
        <v>140</v>
      </c>
      <c r="C62" s="326">
        <v>0</v>
      </c>
      <c r="D62" s="326">
        <v>0</v>
      </c>
      <c r="E62" s="128"/>
    </row>
    <row r="63" ht="36" customHeight="1" spans="1:5">
      <c r="A63" s="450" t="s">
        <v>230</v>
      </c>
      <c r="B63" s="324" t="s">
        <v>231</v>
      </c>
      <c r="C63" s="326">
        <v>0</v>
      </c>
      <c r="D63" s="326">
        <v>0</v>
      </c>
      <c r="E63" s="128"/>
    </row>
    <row r="64" ht="36" customHeight="1" spans="1:5">
      <c r="A64" s="450" t="s">
        <v>232</v>
      </c>
      <c r="B64" s="324" t="s">
        <v>233</v>
      </c>
      <c r="C64" s="326">
        <v>0</v>
      </c>
      <c r="D64" s="326">
        <v>0</v>
      </c>
      <c r="E64" s="128"/>
    </row>
    <row r="65" ht="36" customHeight="1" spans="1:5">
      <c r="A65" s="450" t="s">
        <v>234</v>
      </c>
      <c r="B65" s="324" t="s">
        <v>235</v>
      </c>
      <c r="C65" s="326">
        <v>0</v>
      </c>
      <c r="D65" s="326">
        <v>0</v>
      </c>
      <c r="E65" s="128"/>
    </row>
    <row r="66" ht="36" customHeight="1" spans="1:5">
      <c r="A66" s="450" t="s">
        <v>236</v>
      </c>
      <c r="B66" s="324" t="s">
        <v>237</v>
      </c>
      <c r="C66" s="326">
        <v>45</v>
      </c>
      <c r="D66" s="326">
        <v>60</v>
      </c>
      <c r="E66" s="128">
        <v>0.333</v>
      </c>
    </row>
    <row r="67" ht="36" customHeight="1" spans="1:5">
      <c r="A67" s="450" t="s">
        <v>238</v>
      </c>
      <c r="B67" s="324" t="s">
        <v>239</v>
      </c>
      <c r="C67" s="326">
        <v>200</v>
      </c>
      <c r="D67" s="326">
        <v>100</v>
      </c>
      <c r="E67" s="128">
        <v>-0.5</v>
      </c>
    </row>
    <row r="68" ht="36" customHeight="1" spans="1:5">
      <c r="A68" s="450" t="s">
        <v>240</v>
      </c>
      <c r="B68" s="324" t="s">
        <v>154</v>
      </c>
      <c r="C68" s="326">
        <v>163</v>
      </c>
      <c r="D68" s="326">
        <v>161</v>
      </c>
      <c r="E68" s="128">
        <v>-0.012</v>
      </c>
    </row>
    <row r="69" ht="36" customHeight="1" spans="1:5">
      <c r="A69" s="450" t="s">
        <v>241</v>
      </c>
      <c r="B69" s="324" t="s">
        <v>242</v>
      </c>
      <c r="C69" s="326">
        <f>117-40</f>
        <v>77</v>
      </c>
      <c r="D69" s="326">
        <v>90</v>
      </c>
      <c r="E69" s="128">
        <v>0.169</v>
      </c>
    </row>
    <row r="70" ht="36" customHeight="1" spans="1:5">
      <c r="A70" s="449" t="s">
        <v>243</v>
      </c>
      <c r="B70" s="322" t="s">
        <v>244</v>
      </c>
      <c r="C70" s="328">
        <v>0</v>
      </c>
      <c r="D70" s="328">
        <v>0</v>
      </c>
      <c r="E70" s="128"/>
    </row>
    <row r="71" ht="36" customHeight="1" spans="1:5">
      <c r="A71" s="450" t="s">
        <v>245</v>
      </c>
      <c r="B71" s="324" t="s">
        <v>136</v>
      </c>
      <c r="C71" s="326">
        <v>0</v>
      </c>
      <c r="D71" s="326">
        <v>0</v>
      </c>
      <c r="E71" s="128"/>
    </row>
    <row r="72" ht="36" customHeight="1" spans="1:5">
      <c r="A72" s="450" t="s">
        <v>246</v>
      </c>
      <c r="B72" s="324" t="s">
        <v>138</v>
      </c>
      <c r="C72" s="326">
        <v>0</v>
      </c>
      <c r="D72" s="326">
        <v>0</v>
      </c>
      <c r="E72" s="128"/>
    </row>
    <row r="73" ht="36" customHeight="1" spans="1:5">
      <c r="A73" s="450" t="s">
        <v>247</v>
      </c>
      <c r="B73" s="324" t="s">
        <v>140</v>
      </c>
      <c r="C73" s="326">
        <v>0</v>
      </c>
      <c r="D73" s="326">
        <v>0</v>
      </c>
      <c r="E73" s="128"/>
    </row>
    <row r="74" ht="36" customHeight="1" spans="1:5">
      <c r="A74" s="450" t="s">
        <v>248</v>
      </c>
      <c r="B74" s="324" t="s">
        <v>249</v>
      </c>
      <c r="C74" s="326">
        <v>0</v>
      </c>
      <c r="D74" s="326">
        <v>0</v>
      </c>
      <c r="E74" s="128"/>
    </row>
    <row r="75" ht="36" customHeight="1" spans="1:5">
      <c r="A75" s="450" t="s">
        <v>250</v>
      </c>
      <c r="B75" s="324" t="s">
        <v>251</v>
      </c>
      <c r="C75" s="326">
        <v>0</v>
      </c>
      <c r="D75" s="326">
        <v>0</v>
      </c>
      <c r="E75" s="128"/>
    </row>
    <row r="76" ht="36" customHeight="1" spans="1:5">
      <c r="A76" s="450" t="s">
        <v>252</v>
      </c>
      <c r="B76" s="324" t="s">
        <v>253</v>
      </c>
      <c r="C76" s="326">
        <v>0</v>
      </c>
      <c r="D76" s="326">
        <v>0</v>
      </c>
      <c r="E76" s="128"/>
    </row>
    <row r="77" ht="36" customHeight="1" spans="1:5">
      <c r="A77" s="450" t="s">
        <v>254</v>
      </c>
      <c r="B77" s="324" t="s">
        <v>255</v>
      </c>
      <c r="C77" s="326">
        <v>0</v>
      </c>
      <c r="D77" s="326">
        <v>0</v>
      </c>
      <c r="E77" s="128"/>
    </row>
    <row r="78" ht="36" customHeight="1" spans="1:5">
      <c r="A78" s="450" t="s">
        <v>256</v>
      </c>
      <c r="B78" s="324" t="s">
        <v>257</v>
      </c>
      <c r="C78" s="326">
        <v>0</v>
      </c>
      <c r="D78" s="326">
        <v>0</v>
      </c>
      <c r="E78" s="128"/>
    </row>
    <row r="79" ht="36" customHeight="1" spans="1:5">
      <c r="A79" s="450" t="s">
        <v>258</v>
      </c>
      <c r="B79" s="324" t="s">
        <v>237</v>
      </c>
      <c r="C79" s="326">
        <v>0</v>
      </c>
      <c r="D79" s="326">
        <v>0</v>
      </c>
      <c r="E79" s="128"/>
    </row>
    <row r="80" ht="36" customHeight="1" spans="1:5">
      <c r="A80" s="452">
        <v>2010710</v>
      </c>
      <c r="B80" s="324" t="s">
        <v>259</v>
      </c>
      <c r="C80" s="326">
        <v>0</v>
      </c>
      <c r="D80" s="326">
        <v>0</v>
      </c>
      <c r="E80" s="128"/>
    </row>
    <row r="81" ht="36" customHeight="1" spans="1:5">
      <c r="A81" s="450" t="s">
        <v>260</v>
      </c>
      <c r="B81" s="324" t="s">
        <v>154</v>
      </c>
      <c r="C81" s="326">
        <v>0</v>
      </c>
      <c r="D81" s="326">
        <v>0</v>
      </c>
      <c r="E81" s="128"/>
    </row>
    <row r="82" ht="36" customHeight="1" spans="1:5">
      <c r="A82" s="450" t="s">
        <v>261</v>
      </c>
      <c r="B82" s="324" t="s">
        <v>262</v>
      </c>
      <c r="C82" s="326">
        <v>0</v>
      </c>
      <c r="D82" s="326">
        <v>0</v>
      </c>
      <c r="E82" s="128"/>
    </row>
    <row r="83" ht="36" customHeight="1" spans="1:5">
      <c r="A83" s="449" t="s">
        <v>263</v>
      </c>
      <c r="B83" s="322" t="s">
        <v>264</v>
      </c>
      <c r="C83" s="328">
        <f>SUM(C84:C91)</f>
        <v>106</v>
      </c>
      <c r="D83" s="328">
        <f>SUM(D84:D91)</f>
        <v>106</v>
      </c>
      <c r="E83" s="128">
        <v>0</v>
      </c>
    </row>
    <row r="84" ht="36" customHeight="1" spans="1:5">
      <c r="A84" s="450" t="s">
        <v>265</v>
      </c>
      <c r="B84" s="324" t="s">
        <v>136</v>
      </c>
      <c r="C84" s="326">
        <v>6</v>
      </c>
      <c r="D84" s="326">
        <v>6</v>
      </c>
      <c r="E84" s="128">
        <v>0</v>
      </c>
    </row>
    <row r="85" ht="36" customHeight="1" spans="1:5">
      <c r="A85" s="450" t="s">
        <v>266</v>
      </c>
      <c r="B85" s="324" t="s">
        <v>138</v>
      </c>
      <c r="C85" s="326">
        <v>0</v>
      </c>
      <c r="D85" s="326">
        <v>0</v>
      </c>
      <c r="E85" s="128"/>
    </row>
    <row r="86" ht="36" customHeight="1" spans="1:5">
      <c r="A86" s="450" t="s">
        <v>267</v>
      </c>
      <c r="B86" s="324" t="s">
        <v>140</v>
      </c>
      <c r="C86" s="326">
        <v>0</v>
      </c>
      <c r="D86" s="326">
        <v>0</v>
      </c>
      <c r="E86" s="128"/>
    </row>
    <row r="87" ht="36" customHeight="1" spans="1:5">
      <c r="A87" s="450" t="s">
        <v>268</v>
      </c>
      <c r="B87" s="324" t="s">
        <v>269</v>
      </c>
      <c r="C87" s="326">
        <v>0</v>
      </c>
      <c r="D87" s="326">
        <v>0</v>
      </c>
      <c r="E87" s="128"/>
    </row>
    <row r="88" ht="36" customHeight="1" spans="1:5">
      <c r="A88" s="450" t="s">
        <v>270</v>
      </c>
      <c r="B88" s="324" t="s">
        <v>271</v>
      </c>
      <c r="C88" s="326">
        <v>0</v>
      </c>
      <c r="D88" s="326">
        <v>0</v>
      </c>
      <c r="E88" s="128"/>
    </row>
    <row r="89" ht="36" customHeight="1" spans="1:5">
      <c r="A89" s="450" t="s">
        <v>272</v>
      </c>
      <c r="B89" s="324" t="s">
        <v>237</v>
      </c>
      <c r="C89" s="326">
        <v>0</v>
      </c>
      <c r="D89" s="326">
        <v>0</v>
      </c>
      <c r="E89" s="128"/>
    </row>
    <row r="90" ht="36" customHeight="1" spans="1:5">
      <c r="A90" s="450" t="s">
        <v>273</v>
      </c>
      <c r="B90" s="324" t="s">
        <v>154</v>
      </c>
      <c r="C90" s="326">
        <v>0</v>
      </c>
      <c r="D90" s="326">
        <v>0</v>
      </c>
      <c r="E90" s="128"/>
    </row>
    <row r="91" ht="36" customHeight="1" spans="1:5">
      <c r="A91" s="450" t="s">
        <v>274</v>
      </c>
      <c r="B91" s="324" t="s">
        <v>275</v>
      </c>
      <c r="C91" s="326">
        <v>100</v>
      </c>
      <c r="D91" s="326">
        <v>100</v>
      </c>
      <c r="E91" s="128">
        <v>0</v>
      </c>
    </row>
    <row r="92" ht="36" customHeight="1" spans="1:5">
      <c r="A92" s="449" t="s">
        <v>276</v>
      </c>
      <c r="B92" s="322" t="s">
        <v>277</v>
      </c>
      <c r="C92" s="328">
        <f>SUM(C93:C104)</f>
        <v>0</v>
      </c>
      <c r="D92" s="328">
        <v>0</v>
      </c>
      <c r="E92" s="128"/>
    </row>
    <row r="93" ht="36" customHeight="1" spans="1:5">
      <c r="A93" s="450" t="s">
        <v>278</v>
      </c>
      <c r="B93" s="324" t="s">
        <v>136</v>
      </c>
      <c r="C93" s="326">
        <v>0</v>
      </c>
      <c r="D93" s="326">
        <v>0</v>
      </c>
      <c r="E93" s="128"/>
    </row>
    <row r="94" ht="36" customHeight="1" spans="1:5">
      <c r="A94" s="450" t="s">
        <v>279</v>
      </c>
      <c r="B94" s="324" t="s">
        <v>138</v>
      </c>
      <c r="C94" s="326">
        <v>0</v>
      </c>
      <c r="D94" s="326">
        <v>0</v>
      </c>
      <c r="E94" s="128"/>
    </row>
    <row r="95" ht="36" customHeight="1" spans="1:5">
      <c r="A95" s="450" t="s">
        <v>280</v>
      </c>
      <c r="B95" s="324" t="s">
        <v>140</v>
      </c>
      <c r="C95" s="326">
        <v>0</v>
      </c>
      <c r="D95" s="326">
        <v>0</v>
      </c>
      <c r="E95" s="128"/>
    </row>
    <row r="96" ht="36" customHeight="1" spans="1:5">
      <c r="A96" s="450" t="s">
        <v>281</v>
      </c>
      <c r="B96" s="324" t="s">
        <v>282</v>
      </c>
      <c r="C96" s="326">
        <v>0</v>
      </c>
      <c r="D96" s="326">
        <v>0</v>
      </c>
      <c r="E96" s="128"/>
    </row>
    <row r="97" ht="36" customHeight="1" spans="1:5">
      <c r="A97" s="450" t="s">
        <v>283</v>
      </c>
      <c r="B97" s="324" t="s">
        <v>284</v>
      </c>
      <c r="C97" s="326">
        <v>0</v>
      </c>
      <c r="D97" s="326">
        <v>0</v>
      </c>
      <c r="E97" s="128"/>
    </row>
    <row r="98" ht="36" customHeight="1" spans="1:5">
      <c r="A98" s="450" t="s">
        <v>285</v>
      </c>
      <c r="B98" s="324" t="s">
        <v>237</v>
      </c>
      <c r="C98" s="326">
        <v>0</v>
      </c>
      <c r="D98" s="326">
        <v>0</v>
      </c>
      <c r="E98" s="128"/>
    </row>
    <row r="99" ht="36" customHeight="1" spans="1:5">
      <c r="A99" s="450" t="s">
        <v>286</v>
      </c>
      <c r="B99" s="324" t="s">
        <v>287</v>
      </c>
      <c r="C99" s="326">
        <v>0</v>
      </c>
      <c r="D99" s="326">
        <v>0</v>
      </c>
      <c r="E99" s="128"/>
    </row>
    <row r="100" ht="36" customHeight="1" spans="1:5">
      <c r="A100" s="450" t="s">
        <v>288</v>
      </c>
      <c r="B100" s="324" t="s">
        <v>289</v>
      </c>
      <c r="C100" s="326">
        <v>0</v>
      </c>
      <c r="D100" s="326">
        <v>0</v>
      </c>
      <c r="E100" s="128"/>
    </row>
    <row r="101" ht="36" customHeight="1" spans="1:5">
      <c r="A101" s="450" t="s">
        <v>290</v>
      </c>
      <c r="B101" s="324" t="s">
        <v>291</v>
      </c>
      <c r="C101" s="326">
        <v>0</v>
      </c>
      <c r="D101" s="326">
        <v>0</v>
      </c>
      <c r="E101" s="128"/>
    </row>
    <row r="102" ht="36" customHeight="1" spans="1:5">
      <c r="A102" s="450" t="s">
        <v>292</v>
      </c>
      <c r="B102" s="324" t="s">
        <v>293</v>
      </c>
      <c r="C102" s="326">
        <v>0</v>
      </c>
      <c r="D102" s="326">
        <v>0</v>
      </c>
      <c r="E102" s="128"/>
    </row>
    <row r="103" ht="36" customHeight="1" spans="1:5">
      <c r="A103" s="450" t="s">
        <v>294</v>
      </c>
      <c r="B103" s="324" t="s">
        <v>154</v>
      </c>
      <c r="C103" s="326">
        <v>0</v>
      </c>
      <c r="D103" s="326">
        <v>0</v>
      </c>
      <c r="E103" s="128"/>
    </row>
    <row r="104" ht="36" customHeight="1" spans="1:5">
      <c r="A104" s="450" t="s">
        <v>295</v>
      </c>
      <c r="B104" s="324" t="s">
        <v>296</v>
      </c>
      <c r="C104" s="326">
        <v>0</v>
      </c>
      <c r="D104" s="326">
        <v>0</v>
      </c>
      <c r="E104" s="128"/>
    </row>
    <row r="105" ht="36" customHeight="1" spans="1:5">
      <c r="A105" s="449" t="s">
        <v>297</v>
      </c>
      <c r="B105" s="322" t="s">
        <v>298</v>
      </c>
      <c r="C105" s="328">
        <f>SUM(C106:C114)</f>
        <v>29</v>
      </c>
      <c r="D105" s="328">
        <f>SUM(D106:D114)</f>
        <v>0</v>
      </c>
      <c r="E105" s="128">
        <v>-1</v>
      </c>
    </row>
    <row r="106" ht="36" customHeight="1" spans="1:5">
      <c r="A106" s="450" t="s">
        <v>299</v>
      </c>
      <c r="B106" s="324" t="s">
        <v>136</v>
      </c>
      <c r="C106" s="326">
        <v>0</v>
      </c>
      <c r="D106" s="326">
        <v>0</v>
      </c>
      <c r="E106" s="128"/>
    </row>
    <row r="107" ht="36" customHeight="1" spans="1:5">
      <c r="A107" s="450" t="s">
        <v>300</v>
      </c>
      <c r="B107" s="324" t="s">
        <v>138</v>
      </c>
      <c r="C107" s="326">
        <v>0</v>
      </c>
      <c r="D107" s="326">
        <v>0</v>
      </c>
      <c r="E107" s="128"/>
    </row>
    <row r="108" ht="36" customHeight="1" spans="1:5">
      <c r="A108" s="450" t="s">
        <v>301</v>
      </c>
      <c r="B108" s="324" t="s">
        <v>140</v>
      </c>
      <c r="C108" s="326">
        <v>0</v>
      </c>
      <c r="D108" s="326">
        <v>0</v>
      </c>
      <c r="E108" s="128"/>
    </row>
    <row r="109" ht="36" customHeight="1" spans="1:5">
      <c r="A109" s="450" t="s">
        <v>302</v>
      </c>
      <c r="B109" s="324" t="s">
        <v>303</v>
      </c>
      <c r="C109" s="326">
        <v>0</v>
      </c>
      <c r="D109" s="326">
        <v>0</v>
      </c>
      <c r="E109" s="128"/>
    </row>
    <row r="110" ht="36" customHeight="1" spans="1:5">
      <c r="A110" s="450" t="s">
        <v>304</v>
      </c>
      <c r="B110" s="324" t="s">
        <v>305</v>
      </c>
      <c r="C110" s="326">
        <v>0</v>
      </c>
      <c r="D110" s="326">
        <v>0</v>
      </c>
      <c r="E110" s="128"/>
    </row>
    <row r="111" ht="36" customHeight="1" spans="1:5">
      <c r="A111" s="450" t="s">
        <v>306</v>
      </c>
      <c r="B111" s="324" t="s">
        <v>307</v>
      </c>
      <c r="C111" s="326">
        <v>0</v>
      </c>
      <c r="D111" s="326">
        <v>0</v>
      </c>
      <c r="E111" s="128"/>
    </row>
    <row r="112" ht="36" customHeight="1" spans="1:5">
      <c r="A112" s="450" t="s">
        <v>308</v>
      </c>
      <c r="B112" s="324" t="s">
        <v>309</v>
      </c>
      <c r="C112" s="326">
        <v>0</v>
      </c>
      <c r="D112" s="326">
        <v>0</v>
      </c>
      <c r="E112" s="128"/>
    </row>
    <row r="113" ht="36" customHeight="1" spans="1:5">
      <c r="A113" s="450" t="s">
        <v>310</v>
      </c>
      <c r="B113" s="324" t="s">
        <v>154</v>
      </c>
      <c r="C113" s="326">
        <v>0</v>
      </c>
      <c r="D113" s="326">
        <v>0</v>
      </c>
      <c r="E113" s="128"/>
    </row>
    <row r="114" ht="36" customHeight="1" spans="1:5">
      <c r="A114" s="450" t="s">
        <v>311</v>
      </c>
      <c r="B114" s="324" t="s">
        <v>312</v>
      </c>
      <c r="C114" s="326">
        <v>29</v>
      </c>
      <c r="D114" s="326">
        <v>0</v>
      </c>
      <c r="E114" s="128">
        <v>-1</v>
      </c>
    </row>
    <row r="115" ht="36" customHeight="1" spans="1:5">
      <c r="A115" s="449" t="s">
        <v>313</v>
      </c>
      <c r="B115" s="322" t="s">
        <v>314</v>
      </c>
      <c r="C115" s="328">
        <f>SUM(C116:C123)</f>
        <v>1959</v>
      </c>
      <c r="D115" s="328">
        <f>SUM(D116:D123)</f>
        <v>2583</v>
      </c>
      <c r="E115" s="128">
        <v>0.319</v>
      </c>
    </row>
    <row r="116" ht="36" customHeight="1" spans="1:5">
      <c r="A116" s="450" t="s">
        <v>315</v>
      </c>
      <c r="B116" s="324" t="s">
        <v>136</v>
      </c>
      <c r="C116" s="326">
        <v>1756</v>
      </c>
      <c r="D116" s="326">
        <v>2088</v>
      </c>
      <c r="E116" s="128">
        <v>0.189</v>
      </c>
    </row>
    <row r="117" ht="36" customHeight="1" spans="1:5">
      <c r="A117" s="450" t="s">
        <v>316</v>
      </c>
      <c r="B117" s="324" t="s">
        <v>138</v>
      </c>
      <c r="C117" s="326">
        <v>0</v>
      </c>
      <c r="D117" s="326">
        <v>0</v>
      </c>
      <c r="E117" s="128"/>
    </row>
    <row r="118" ht="36" customHeight="1" spans="1:5">
      <c r="A118" s="450" t="s">
        <v>317</v>
      </c>
      <c r="B118" s="324" t="s">
        <v>140</v>
      </c>
      <c r="C118" s="326">
        <v>0</v>
      </c>
      <c r="D118" s="326">
        <v>0</v>
      </c>
      <c r="E118" s="128"/>
    </row>
    <row r="119" ht="36" customHeight="1" spans="1:5">
      <c r="A119" s="450" t="s">
        <v>318</v>
      </c>
      <c r="B119" s="324" t="s">
        <v>319</v>
      </c>
      <c r="C119" s="326">
        <v>30</v>
      </c>
      <c r="D119" s="326">
        <v>40</v>
      </c>
      <c r="E119" s="128">
        <v>0.333</v>
      </c>
    </row>
    <row r="120" ht="36" customHeight="1" spans="1:5">
      <c r="A120" s="450" t="s">
        <v>320</v>
      </c>
      <c r="B120" s="324" t="s">
        <v>321</v>
      </c>
      <c r="C120" s="326">
        <v>0</v>
      </c>
      <c r="D120" s="326">
        <v>0</v>
      </c>
      <c r="E120" s="128"/>
    </row>
    <row r="121" ht="36" customHeight="1" spans="1:5">
      <c r="A121" s="450" t="s">
        <v>322</v>
      </c>
      <c r="B121" s="324" t="s">
        <v>323</v>
      </c>
      <c r="C121" s="326">
        <v>0</v>
      </c>
      <c r="D121" s="326">
        <v>0</v>
      </c>
      <c r="E121" s="128"/>
    </row>
    <row r="122" ht="36" customHeight="1" spans="1:5">
      <c r="A122" s="450" t="s">
        <v>324</v>
      </c>
      <c r="B122" s="324" t="s">
        <v>154</v>
      </c>
      <c r="C122" s="326">
        <v>0</v>
      </c>
      <c r="D122" s="326">
        <v>0</v>
      </c>
      <c r="E122" s="128"/>
    </row>
    <row r="123" ht="36" customHeight="1" spans="1:5">
      <c r="A123" s="450" t="s">
        <v>325</v>
      </c>
      <c r="B123" s="324" t="s">
        <v>326</v>
      </c>
      <c r="C123" s="326">
        <v>173</v>
      </c>
      <c r="D123" s="326">
        <v>455</v>
      </c>
      <c r="E123" s="128">
        <v>1.63</v>
      </c>
    </row>
    <row r="124" ht="36" customHeight="1" spans="1:5">
      <c r="A124" s="449" t="s">
        <v>327</v>
      </c>
      <c r="B124" s="322" t="s">
        <v>328</v>
      </c>
      <c r="C124" s="328">
        <f>SUM(C125:C134)</f>
        <v>80</v>
      </c>
      <c r="D124" s="328">
        <f>SUM(D125:D134)</f>
        <v>0</v>
      </c>
      <c r="E124" s="128">
        <v>-1</v>
      </c>
    </row>
    <row r="125" ht="36" customHeight="1" spans="1:5">
      <c r="A125" s="450" t="s">
        <v>329</v>
      </c>
      <c r="B125" s="324" t="s">
        <v>136</v>
      </c>
      <c r="C125" s="326">
        <v>0</v>
      </c>
      <c r="D125" s="326">
        <v>0</v>
      </c>
      <c r="E125" s="128"/>
    </row>
    <row r="126" ht="36" customHeight="1" spans="1:5">
      <c r="A126" s="450" t="s">
        <v>330</v>
      </c>
      <c r="B126" s="324" t="s">
        <v>138</v>
      </c>
      <c r="C126" s="326">
        <v>0</v>
      </c>
      <c r="D126" s="326">
        <v>0</v>
      </c>
      <c r="E126" s="128"/>
    </row>
    <row r="127" ht="36" customHeight="1" spans="1:5">
      <c r="A127" s="450" t="s">
        <v>331</v>
      </c>
      <c r="B127" s="324" t="s">
        <v>140</v>
      </c>
      <c r="C127" s="326">
        <v>0</v>
      </c>
      <c r="D127" s="326">
        <v>0</v>
      </c>
      <c r="E127" s="128"/>
    </row>
    <row r="128" ht="36" customHeight="1" spans="1:5">
      <c r="A128" s="450" t="s">
        <v>332</v>
      </c>
      <c r="B128" s="324" t="s">
        <v>333</v>
      </c>
      <c r="C128" s="326">
        <v>0</v>
      </c>
      <c r="D128" s="326">
        <v>0</v>
      </c>
      <c r="E128" s="128"/>
    </row>
    <row r="129" ht="36" customHeight="1" spans="1:5">
      <c r="A129" s="450" t="s">
        <v>334</v>
      </c>
      <c r="B129" s="324" t="s">
        <v>335</v>
      </c>
      <c r="C129" s="326">
        <v>0</v>
      </c>
      <c r="D129" s="326">
        <v>0</v>
      </c>
      <c r="E129" s="128"/>
    </row>
    <row r="130" ht="36" customHeight="1" spans="1:5">
      <c r="A130" s="450" t="s">
        <v>336</v>
      </c>
      <c r="B130" s="324" t="s">
        <v>337</v>
      </c>
      <c r="C130" s="326">
        <v>0</v>
      </c>
      <c r="D130" s="326">
        <v>0</v>
      </c>
      <c r="E130" s="128"/>
    </row>
    <row r="131" ht="36" customHeight="1" spans="1:5">
      <c r="A131" s="450" t="s">
        <v>338</v>
      </c>
      <c r="B131" s="324" t="s">
        <v>339</v>
      </c>
      <c r="C131" s="326">
        <v>0</v>
      </c>
      <c r="D131" s="326">
        <v>0</v>
      </c>
      <c r="E131" s="128"/>
    </row>
    <row r="132" ht="36" customHeight="1" spans="1:5">
      <c r="A132" s="450" t="s">
        <v>340</v>
      </c>
      <c r="B132" s="324" t="s">
        <v>341</v>
      </c>
      <c r="C132" s="326">
        <v>0</v>
      </c>
      <c r="D132" s="326">
        <v>0</v>
      </c>
      <c r="E132" s="128"/>
    </row>
    <row r="133" ht="36" customHeight="1" spans="1:5">
      <c r="A133" s="450" t="s">
        <v>342</v>
      </c>
      <c r="B133" s="324" t="s">
        <v>154</v>
      </c>
      <c r="C133" s="326">
        <v>0</v>
      </c>
      <c r="D133" s="326">
        <v>0</v>
      </c>
      <c r="E133" s="128"/>
    </row>
    <row r="134" ht="36" customHeight="1" spans="1:5">
      <c r="A134" s="450" t="s">
        <v>343</v>
      </c>
      <c r="B134" s="324" t="s">
        <v>344</v>
      </c>
      <c r="C134" s="326">
        <v>80</v>
      </c>
      <c r="D134" s="326">
        <v>0</v>
      </c>
      <c r="E134" s="128">
        <v>-1</v>
      </c>
    </row>
    <row r="135" ht="36" customHeight="1" spans="1:5">
      <c r="A135" s="449" t="s">
        <v>345</v>
      </c>
      <c r="B135" s="322" t="s">
        <v>346</v>
      </c>
      <c r="C135" s="328">
        <v>0</v>
      </c>
      <c r="D135" s="328">
        <v>0</v>
      </c>
      <c r="E135" s="128"/>
    </row>
    <row r="136" ht="36" customHeight="1" spans="1:5">
      <c r="A136" s="450" t="s">
        <v>347</v>
      </c>
      <c r="B136" s="324" t="s">
        <v>136</v>
      </c>
      <c r="C136" s="326">
        <v>0</v>
      </c>
      <c r="D136" s="326">
        <v>0</v>
      </c>
      <c r="E136" s="128"/>
    </row>
    <row r="137" ht="36" customHeight="1" spans="1:5">
      <c r="A137" s="450" t="s">
        <v>348</v>
      </c>
      <c r="B137" s="324" t="s">
        <v>138</v>
      </c>
      <c r="C137" s="326">
        <v>0</v>
      </c>
      <c r="D137" s="326">
        <v>0</v>
      </c>
      <c r="E137" s="128"/>
    </row>
    <row r="138" ht="36" customHeight="1" spans="1:5">
      <c r="A138" s="450" t="s">
        <v>349</v>
      </c>
      <c r="B138" s="324" t="s">
        <v>140</v>
      </c>
      <c r="C138" s="326">
        <v>0</v>
      </c>
      <c r="D138" s="326">
        <v>0</v>
      </c>
      <c r="E138" s="128"/>
    </row>
    <row r="139" ht="36" customHeight="1" spans="1:5">
      <c r="A139" s="450" t="s">
        <v>350</v>
      </c>
      <c r="B139" s="324" t="s">
        <v>351</v>
      </c>
      <c r="C139" s="326">
        <v>0</v>
      </c>
      <c r="D139" s="326">
        <v>0</v>
      </c>
      <c r="E139" s="128"/>
    </row>
    <row r="140" ht="36" customHeight="1" spans="1:5">
      <c r="A140" s="450" t="s">
        <v>352</v>
      </c>
      <c r="B140" s="324" t="s">
        <v>353</v>
      </c>
      <c r="C140" s="326">
        <v>0</v>
      </c>
      <c r="D140" s="326">
        <v>0</v>
      </c>
      <c r="E140" s="128"/>
    </row>
    <row r="141" ht="36" customHeight="1" spans="1:5">
      <c r="A141" s="450" t="s">
        <v>354</v>
      </c>
      <c r="B141" s="324" t="s">
        <v>355</v>
      </c>
      <c r="C141" s="326">
        <v>0</v>
      </c>
      <c r="D141" s="326">
        <v>0</v>
      </c>
      <c r="E141" s="128"/>
    </row>
    <row r="142" ht="36" customHeight="1" spans="1:5">
      <c r="A142" s="450" t="s">
        <v>356</v>
      </c>
      <c r="B142" s="324" t="s">
        <v>357</v>
      </c>
      <c r="C142" s="326">
        <v>0</v>
      </c>
      <c r="D142" s="326">
        <v>0</v>
      </c>
      <c r="E142" s="128"/>
    </row>
    <row r="143" ht="36" customHeight="1" spans="1:5">
      <c r="A143" s="450" t="s">
        <v>358</v>
      </c>
      <c r="B143" s="324" t="s">
        <v>359</v>
      </c>
      <c r="C143" s="326">
        <v>0</v>
      </c>
      <c r="D143" s="326">
        <v>0</v>
      </c>
      <c r="E143" s="128"/>
    </row>
    <row r="144" ht="36" customHeight="1" spans="1:5">
      <c r="A144" s="450" t="s">
        <v>360</v>
      </c>
      <c r="B144" s="324" t="s">
        <v>361</v>
      </c>
      <c r="C144" s="326">
        <v>0</v>
      </c>
      <c r="D144" s="326">
        <v>0</v>
      </c>
      <c r="E144" s="128"/>
    </row>
    <row r="145" ht="36" customHeight="1" spans="1:5">
      <c r="A145" s="450" t="s">
        <v>362</v>
      </c>
      <c r="B145" s="324" t="s">
        <v>363</v>
      </c>
      <c r="C145" s="326">
        <v>0</v>
      </c>
      <c r="D145" s="326">
        <v>0</v>
      </c>
      <c r="E145" s="128"/>
    </row>
    <row r="146" ht="36" customHeight="1" spans="1:5">
      <c r="A146" s="450" t="s">
        <v>364</v>
      </c>
      <c r="B146" s="324" t="s">
        <v>154</v>
      </c>
      <c r="C146" s="326">
        <v>0</v>
      </c>
      <c r="D146" s="326">
        <v>0</v>
      </c>
      <c r="E146" s="128"/>
    </row>
    <row r="147" ht="36" customHeight="1" spans="1:5">
      <c r="A147" s="450" t="s">
        <v>365</v>
      </c>
      <c r="B147" s="324" t="s">
        <v>366</v>
      </c>
      <c r="C147" s="326">
        <v>0</v>
      </c>
      <c r="D147" s="326">
        <v>0</v>
      </c>
      <c r="E147" s="128"/>
    </row>
    <row r="148" ht="36" customHeight="1" spans="1:5">
      <c r="A148" s="449" t="s">
        <v>367</v>
      </c>
      <c r="B148" s="322" t="s">
        <v>368</v>
      </c>
      <c r="C148" s="328">
        <f>SUM(C149:C154)</f>
        <v>598</v>
      </c>
      <c r="D148" s="328">
        <f>SUM(D149:D154)</f>
        <v>635</v>
      </c>
      <c r="E148" s="128">
        <v>0.062</v>
      </c>
    </row>
    <row r="149" ht="36" customHeight="1" spans="1:5">
      <c r="A149" s="450" t="s">
        <v>369</v>
      </c>
      <c r="B149" s="324" t="s">
        <v>136</v>
      </c>
      <c r="C149" s="326">
        <v>129</v>
      </c>
      <c r="D149" s="326">
        <v>118</v>
      </c>
      <c r="E149" s="128">
        <v>-0.085</v>
      </c>
    </row>
    <row r="150" ht="36" customHeight="1" spans="1:5">
      <c r="A150" s="450" t="s">
        <v>370</v>
      </c>
      <c r="B150" s="324" t="s">
        <v>138</v>
      </c>
      <c r="C150" s="326">
        <v>0</v>
      </c>
      <c r="D150" s="326">
        <v>0</v>
      </c>
      <c r="E150" s="128"/>
    </row>
    <row r="151" ht="36" customHeight="1" spans="1:5">
      <c r="A151" s="450" t="s">
        <v>371</v>
      </c>
      <c r="B151" s="324" t="s">
        <v>140</v>
      </c>
      <c r="C151" s="326">
        <v>0</v>
      </c>
      <c r="D151" s="326">
        <v>0</v>
      </c>
      <c r="E151" s="128"/>
    </row>
    <row r="152" ht="36" customHeight="1" spans="1:5">
      <c r="A152" s="450" t="s">
        <v>372</v>
      </c>
      <c r="B152" s="324" t="s">
        <v>373</v>
      </c>
      <c r="C152" s="326">
        <v>387</v>
      </c>
      <c r="D152" s="326">
        <v>409</v>
      </c>
      <c r="E152" s="128">
        <v>0.057</v>
      </c>
    </row>
    <row r="153" ht="36" customHeight="1" spans="1:5">
      <c r="A153" s="450" t="s">
        <v>374</v>
      </c>
      <c r="B153" s="324" t="s">
        <v>154</v>
      </c>
      <c r="C153" s="326">
        <v>82</v>
      </c>
      <c r="D153" s="326">
        <v>108</v>
      </c>
      <c r="E153" s="128">
        <v>0.317</v>
      </c>
    </row>
    <row r="154" ht="36" customHeight="1" spans="1:5">
      <c r="A154" s="450" t="s">
        <v>375</v>
      </c>
      <c r="B154" s="324" t="s">
        <v>376</v>
      </c>
      <c r="C154" s="326">
        <v>0</v>
      </c>
      <c r="D154" s="326">
        <v>0</v>
      </c>
      <c r="E154" s="128"/>
    </row>
    <row r="155" ht="36" customHeight="1" spans="1:5">
      <c r="A155" s="449" t="s">
        <v>377</v>
      </c>
      <c r="B155" s="322" t="s">
        <v>378</v>
      </c>
      <c r="C155" s="328">
        <f>SUM(C156:C162)</f>
        <v>3</v>
      </c>
      <c r="D155" s="328">
        <f>SUM(D156:D162)</f>
        <v>0</v>
      </c>
      <c r="E155" s="128">
        <v>-1</v>
      </c>
    </row>
    <row r="156" ht="36" customHeight="1" spans="1:5">
      <c r="A156" s="450" t="s">
        <v>379</v>
      </c>
      <c r="B156" s="324" t="s">
        <v>136</v>
      </c>
      <c r="C156" s="326">
        <v>0</v>
      </c>
      <c r="D156" s="326">
        <v>0</v>
      </c>
      <c r="E156" s="128"/>
    </row>
    <row r="157" ht="36" customHeight="1" spans="1:5">
      <c r="A157" s="450" t="s">
        <v>380</v>
      </c>
      <c r="B157" s="324" t="s">
        <v>138</v>
      </c>
      <c r="C157" s="326">
        <v>0</v>
      </c>
      <c r="D157" s="326">
        <v>0</v>
      </c>
      <c r="E157" s="128"/>
    </row>
    <row r="158" ht="36" customHeight="1" spans="1:5">
      <c r="A158" s="450" t="s">
        <v>381</v>
      </c>
      <c r="B158" s="324" t="s">
        <v>140</v>
      </c>
      <c r="C158" s="326">
        <v>0</v>
      </c>
      <c r="D158" s="326">
        <v>0</v>
      </c>
      <c r="E158" s="128"/>
    </row>
    <row r="159" ht="36" customHeight="1" spans="1:5">
      <c r="A159" s="450" t="s">
        <v>382</v>
      </c>
      <c r="B159" s="324" t="s">
        <v>383</v>
      </c>
      <c r="C159" s="326">
        <v>0</v>
      </c>
      <c r="D159" s="326">
        <v>0</v>
      </c>
      <c r="E159" s="128"/>
    </row>
    <row r="160" ht="36" customHeight="1" spans="1:5">
      <c r="A160" s="450" t="s">
        <v>384</v>
      </c>
      <c r="B160" s="324" t="s">
        <v>385</v>
      </c>
      <c r="C160" s="326">
        <v>0</v>
      </c>
      <c r="D160" s="326">
        <v>0</v>
      </c>
      <c r="E160" s="128"/>
    </row>
    <row r="161" ht="36" customHeight="1" spans="1:5">
      <c r="A161" s="450" t="s">
        <v>386</v>
      </c>
      <c r="B161" s="324" t="s">
        <v>154</v>
      </c>
      <c r="C161" s="326">
        <v>0</v>
      </c>
      <c r="D161" s="326">
        <v>0</v>
      </c>
      <c r="E161" s="128"/>
    </row>
    <row r="162" ht="36" customHeight="1" spans="1:5">
      <c r="A162" s="450" t="s">
        <v>387</v>
      </c>
      <c r="B162" s="324" t="s">
        <v>388</v>
      </c>
      <c r="C162" s="326">
        <v>3</v>
      </c>
      <c r="D162" s="326">
        <v>0</v>
      </c>
      <c r="E162" s="128">
        <v>-1</v>
      </c>
    </row>
    <row r="163" ht="36" customHeight="1" spans="1:5">
      <c r="A163" s="449" t="s">
        <v>389</v>
      </c>
      <c r="B163" s="322" t="s">
        <v>390</v>
      </c>
      <c r="C163" s="328">
        <f>SUM(C164:C168)</f>
        <v>109</v>
      </c>
      <c r="D163" s="328">
        <f>SUM(D164:D168)</f>
        <v>144</v>
      </c>
      <c r="E163" s="128">
        <v>0.321</v>
      </c>
    </row>
    <row r="164" ht="36" customHeight="1" spans="1:5">
      <c r="A164" s="450" t="s">
        <v>391</v>
      </c>
      <c r="B164" s="324" t="s">
        <v>136</v>
      </c>
      <c r="C164" s="326">
        <v>0</v>
      </c>
      <c r="D164" s="326">
        <v>0</v>
      </c>
      <c r="E164" s="128"/>
    </row>
    <row r="165" ht="36" customHeight="1" spans="1:5">
      <c r="A165" s="450" t="s">
        <v>392</v>
      </c>
      <c r="B165" s="324" t="s">
        <v>138</v>
      </c>
      <c r="C165" s="326">
        <v>0</v>
      </c>
      <c r="D165" s="326">
        <v>0</v>
      </c>
      <c r="E165" s="128"/>
    </row>
    <row r="166" ht="36" customHeight="1" spans="1:5">
      <c r="A166" s="450" t="s">
        <v>393</v>
      </c>
      <c r="B166" s="324" t="s">
        <v>140</v>
      </c>
      <c r="C166" s="326">
        <v>0</v>
      </c>
      <c r="D166" s="326">
        <v>0</v>
      </c>
      <c r="E166" s="128"/>
    </row>
    <row r="167" ht="36" customHeight="1" spans="1:5">
      <c r="A167" s="450" t="s">
        <v>394</v>
      </c>
      <c r="B167" s="324" t="s">
        <v>395</v>
      </c>
      <c r="C167" s="326">
        <v>0</v>
      </c>
      <c r="D167" s="326">
        <v>0</v>
      </c>
      <c r="E167" s="128"/>
    </row>
    <row r="168" ht="36" customHeight="1" spans="1:5">
      <c r="A168" s="450" t="s">
        <v>396</v>
      </c>
      <c r="B168" s="324" t="s">
        <v>397</v>
      </c>
      <c r="C168" s="326">
        <v>109</v>
      </c>
      <c r="D168" s="326">
        <v>144</v>
      </c>
      <c r="E168" s="128">
        <v>0.321</v>
      </c>
    </row>
    <row r="169" ht="36" customHeight="1" spans="1:5">
      <c r="A169" s="449" t="s">
        <v>398</v>
      </c>
      <c r="B169" s="322" t="s">
        <v>399</v>
      </c>
      <c r="C169" s="328">
        <f>SUM(C170:C175)</f>
        <v>80</v>
      </c>
      <c r="D169" s="328">
        <f>SUM(D170:D175)</f>
        <v>67</v>
      </c>
      <c r="E169" s="128">
        <v>-0.163</v>
      </c>
    </row>
    <row r="170" ht="36" customHeight="1" spans="1:5">
      <c r="A170" s="450" t="s">
        <v>400</v>
      </c>
      <c r="B170" s="324" t="s">
        <v>136</v>
      </c>
      <c r="C170" s="326">
        <v>68</v>
      </c>
      <c r="D170" s="326">
        <v>57</v>
      </c>
      <c r="E170" s="128">
        <v>-0.162</v>
      </c>
    </row>
    <row r="171" ht="36" customHeight="1" spans="1:5">
      <c r="A171" s="450" t="s">
        <v>401</v>
      </c>
      <c r="B171" s="324" t="s">
        <v>138</v>
      </c>
      <c r="C171" s="326">
        <v>0</v>
      </c>
      <c r="D171" s="326">
        <v>0</v>
      </c>
      <c r="E171" s="128"/>
    </row>
    <row r="172" ht="36" customHeight="1" spans="1:5">
      <c r="A172" s="450" t="s">
        <v>402</v>
      </c>
      <c r="B172" s="324" t="s">
        <v>140</v>
      </c>
      <c r="C172" s="326">
        <v>0</v>
      </c>
      <c r="D172" s="326">
        <v>0</v>
      </c>
      <c r="E172" s="128"/>
    </row>
    <row r="173" ht="36" customHeight="1" spans="1:5">
      <c r="A173" s="450" t="s">
        <v>403</v>
      </c>
      <c r="B173" s="324" t="s">
        <v>167</v>
      </c>
      <c r="C173" s="326">
        <v>0</v>
      </c>
      <c r="D173" s="326">
        <v>0</v>
      </c>
      <c r="E173" s="128"/>
    </row>
    <row r="174" ht="36" customHeight="1" spans="1:5">
      <c r="A174" s="450" t="s">
        <v>404</v>
      </c>
      <c r="B174" s="324" t="s">
        <v>154</v>
      </c>
      <c r="C174" s="326">
        <v>0</v>
      </c>
      <c r="D174" s="326">
        <v>0</v>
      </c>
      <c r="E174" s="128"/>
    </row>
    <row r="175" ht="36" customHeight="1" spans="1:5">
      <c r="A175" s="450" t="s">
        <v>405</v>
      </c>
      <c r="B175" s="324" t="s">
        <v>406</v>
      </c>
      <c r="C175" s="326">
        <v>12</v>
      </c>
      <c r="D175" s="326">
        <v>10</v>
      </c>
      <c r="E175" s="128">
        <v>-0.167</v>
      </c>
    </row>
    <row r="176" ht="36" customHeight="1" spans="1:5">
      <c r="A176" s="449" t="s">
        <v>407</v>
      </c>
      <c r="B176" s="322" t="s">
        <v>408</v>
      </c>
      <c r="C176" s="328">
        <f>SUM(C177:C182)</f>
        <v>742</v>
      </c>
      <c r="D176" s="328">
        <f>SUM(D177:D182)</f>
        <v>683</v>
      </c>
      <c r="E176" s="128">
        <v>-0.08</v>
      </c>
    </row>
    <row r="177" ht="36" customHeight="1" spans="1:5">
      <c r="A177" s="450" t="s">
        <v>409</v>
      </c>
      <c r="B177" s="324" t="s">
        <v>136</v>
      </c>
      <c r="C177" s="326">
        <v>465</v>
      </c>
      <c r="D177" s="326">
        <v>490</v>
      </c>
      <c r="E177" s="128">
        <v>0.054</v>
      </c>
    </row>
    <row r="178" ht="36" customHeight="1" spans="1:5">
      <c r="A178" s="450" t="s">
        <v>410</v>
      </c>
      <c r="B178" s="324" t="s">
        <v>138</v>
      </c>
      <c r="C178" s="326">
        <v>27</v>
      </c>
      <c r="D178" s="326">
        <v>12</v>
      </c>
      <c r="E178" s="128">
        <v>-0.556</v>
      </c>
    </row>
    <row r="179" ht="36" customHeight="1" spans="1:5">
      <c r="A179" s="450" t="s">
        <v>411</v>
      </c>
      <c r="B179" s="324" t="s">
        <v>140</v>
      </c>
      <c r="C179" s="326">
        <v>0</v>
      </c>
      <c r="D179" s="326">
        <v>0</v>
      </c>
      <c r="E179" s="128"/>
    </row>
    <row r="180" ht="36" customHeight="1" spans="1:5">
      <c r="A180" s="450">
        <v>2012906</v>
      </c>
      <c r="B180" s="324" t="s">
        <v>412</v>
      </c>
      <c r="C180" s="326">
        <v>0</v>
      </c>
      <c r="D180" s="326">
        <v>0</v>
      </c>
      <c r="E180" s="128"/>
    </row>
    <row r="181" ht="36" customHeight="1" spans="1:5">
      <c r="A181" s="450" t="s">
        <v>413</v>
      </c>
      <c r="B181" s="324" t="s">
        <v>154</v>
      </c>
      <c r="C181" s="326">
        <v>59</v>
      </c>
      <c r="D181" s="326">
        <v>59</v>
      </c>
      <c r="E181" s="128">
        <v>0</v>
      </c>
    </row>
    <row r="182" ht="36" customHeight="1" spans="1:5">
      <c r="A182" s="450" t="s">
        <v>414</v>
      </c>
      <c r="B182" s="324" t="s">
        <v>415</v>
      </c>
      <c r="C182" s="326">
        <v>191</v>
      </c>
      <c r="D182" s="326">
        <v>122</v>
      </c>
      <c r="E182" s="128">
        <v>-0.361</v>
      </c>
    </row>
    <row r="183" ht="36" customHeight="1" spans="1:5">
      <c r="A183" s="449" t="s">
        <v>416</v>
      </c>
      <c r="B183" s="322" t="s">
        <v>417</v>
      </c>
      <c r="C183" s="328">
        <f>SUM(C184:C189)</f>
        <v>1925</v>
      </c>
      <c r="D183" s="328">
        <f>SUM(D184:D189)</f>
        <v>1834</v>
      </c>
      <c r="E183" s="128">
        <v>-0.047</v>
      </c>
    </row>
    <row r="184" ht="36" customHeight="1" spans="1:5">
      <c r="A184" s="450" t="s">
        <v>418</v>
      </c>
      <c r="B184" s="324" t="s">
        <v>136</v>
      </c>
      <c r="C184" s="326">
        <v>1162</v>
      </c>
      <c r="D184" s="326">
        <v>1180</v>
      </c>
      <c r="E184" s="128">
        <v>0.015</v>
      </c>
    </row>
    <row r="185" ht="36" customHeight="1" spans="1:5">
      <c r="A185" s="450" t="s">
        <v>419</v>
      </c>
      <c r="B185" s="324" t="s">
        <v>138</v>
      </c>
      <c r="C185" s="326">
        <v>0</v>
      </c>
      <c r="D185" s="326">
        <v>0</v>
      </c>
      <c r="E185" s="128"/>
    </row>
    <row r="186" ht="36" customHeight="1" spans="1:5">
      <c r="A186" s="450" t="s">
        <v>420</v>
      </c>
      <c r="B186" s="324" t="s">
        <v>140</v>
      </c>
      <c r="C186" s="326">
        <v>0</v>
      </c>
      <c r="D186" s="326">
        <v>0</v>
      </c>
      <c r="E186" s="128"/>
    </row>
    <row r="187" ht="36" customHeight="1" spans="1:5">
      <c r="A187" s="450" t="s">
        <v>421</v>
      </c>
      <c r="B187" s="324" t="s">
        <v>422</v>
      </c>
      <c r="C187" s="326">
        <v>0</v>
      </c>
      <c r="D187" s="326">
        <v>0</v>
      </c>
      <c r="E187" s="128"/>
    </row>
    <row r="188" ht="36" customHeight="1" spans="1:5">
      <c r="A188" s="450" t="s">
        <v>423</v>
      </c>
      <c r="B188" s="324" t="s">
        <v>154</v>
      </c>
      <c r="C188" s="326">
        <v>11</v>
      </c>
      <c r="D188" s="326">
        <v>23</v>
      </c>
      <c r="E188" s="128">
        <v>1.091</v>
      </c>
    </row>
    <row r="189" ht="36" customHeight="1" spans="1:5">
      <c r="A189" s="450" t="s">
        <v>424</v>
      </c>
      <c r="B189" s="324" t="s">
        <v>425</v>
      </c>
      <c r="C189" s="326">
        <v>752</v>
      </c>
      <c r="D189" s="326">
        <v>631</v>
      </c>
      <c r="E189" s="128">
        <v>-0.161</v>
      </c>
    </row>
    <row r="190" ht="36" customHeight="1" spans="1:5">
      <c r="A190" s="449" t="s">
        <v>426</v>
      </c>
      <c r="B190" s="322" t="s">
        <v>427</v>
      </c>
      <c r="C190" s="328">
        <f>SUM(C191:C196)</f>
        <v>1104</v>
      </c>
      <c r="D190" s="328">
        <f>SUM(D191:D196)</f>
        <v>2109</v>
      </c>
      <c r="E190" s="128">
        <v>0.91</v>
      </c>
    </row>
    <row r="191" ht="36" customHeight="1" spans="1:5">
      <c r="A191" s="450" t="s">
        <v>428</v>
      </c>
      <c r="B191" s="324" t="s">
        <v>136</v>
      </c>
      <c r="C191" s="326">
        <v>607</v>
      </c>
      <c r="D191" s="326">
        <v>636</v>
      </c>
      <c r="E191" s="128">
        <v>0.048</v>
      </c>
    </row>
    <row r="192" ht="36" customHeight="1" spans="1:5">
      <c r="A192" s="450" t="s">
        <v>429</v>
      </c>
      <c r="B192" s="324" t="s">
        <v>138</v>
      </c>
      <c r="C192" s="326">
        <v>60</v>
      </c>
      <c r="D192" s="326">
        <v>0</v>
      </c>
      <c r="E192" s="128">
        <v>-1</v>
      </c>
    </row>
    <row r="193" ht="36" customHeight="1" spans="1:5">
      <c r="A193" s="450" t="s">
        <v>430</v>
      </c>
      <c r="B193" s="324" t="s">
        <v>140</v>
      </c>
      <c r="C193" s="326">
        <v>0</v>
      </c>
      <c r="D193" s="326">
        <v>0</v>
      </c>
      <c r="E193" s="128"/>
    </row>
    <row r="194" ht="36" customHeight="1" spans="1:5">
      <c r="A194" s="450" t="s">
        <v>431</v>
      </c>
      <c r="B194" s="324" t="s">
        <v>432</v>
      </c>
      <c r="C194" s="326">
        <v>0</v>
      </c>
      <c r="D194" s="326">
        <v>0</v>
      </c>
      <c r="E194" s="128"/>
    </row>
    <row r="195" ht="36" customHeight="1" spans="1:5">
      <c r="A195" s="450" t="s">
        <v>433</v>
      </c>
      <c r="B195" s="324" t="s">
        <v>154</v>
      </c>
      <c r="C195" s="326">
        <v>0</v>
      </c>
      <c r="D195" s="326">
        <v>0</v>
      </c>
      <c r="E195" s="128"/>
    </row>
    <row r="196" ht="36" customHeight="1" spans="1:5">
      <c r="A196" s="450" t="s">
        <v>434</v>
      </c>
      <c r="B196" s="324" t="s">
        <v>435</v>
      </c>
      <c r="C196" s="326">
        <v>437</v>
      </c>
      <c r="D196" s="326">
        <v>1473</v>
      </c>
      <c r="E196" s="128">
        <v>2.371</v>
      </c>
    </row>
    <row r="197" ht="36" customHeight="1" spans="1:5">
      <c r="A197" s="449" t="s">
        <v>436</v>
      </c>
      <c r="B197" s="322" t="s">
        <v>437</v>
      </c>
      <c r="C197" s="328">
        <f>SUM(C198:C203)</f>
        <v>878</v>
      </c>
      <c r="D197" s="328">
        <f>SUM(D198:D203)</f>
        <v>724</v>
      </c>
      <c r="E197" s="128">
        <v>-0.175</v>
      </c>
    </row>
    <row r="198" ht="36" customHeight="1" spans="1:5">
      <c r="A198" s="450" t="s">
        <v>438</v>
      </c>
      <c r="B198" s="324" t="s">
        <v>136</v>
      </c>
      <c r="C198" s="326">
        <v>244</v>
      </c>
      <c r="D198" s="326">
        <v>237</v>
      </c>
      <c r="E198" s="128">
        <v>-0.029</v>
      </c>
    </row>
    <row r="199" ht="36" customHeight="1" spans="1:5">
      <c r="A199" s="450" t="s">
        <v>439</v>
      </c>
      <c r="B199" s="324" t="s">
        <v>138</v>
      </c>
      <c r="C199" s="326">
        <v>32</v>
      </c>
      <c r="D199" s="326">
        <v>9</v>
      </c>
      <c r="E199" s="128">
        <v>-0.719</v>
      </c>
    </row>
    <row r="200" ht="36" customHeight="1" spans="1:5">
      <c r="A200" s="450" t="s">
        <v>440</v>
      </c>
      <c r="B200" s="324" t="s">
        <v>140</v>
      </c>
      <c r="C200" s="326">
        <v>0</v>
      </c>
      <c r="D200" s="326">
        <v>0</v>
      </c>
      <c r="E200" s="128"/>
    </row>
    <row r="201" ht="36" customHeight="1" spans="1:5">
      <c r="A201" s="450" t="s">
        <v>441</v>
      </c>
      <c r="B201" s="324" t="s">
        <v>442</v>
      </c>
      <c r="C201" s="326">
        <v>0</v>
      </c>
      <c r="D201" s="326">
        <v>0</v>
      </c>
      <c r="E201" s="128"/>
    </row>
    <row r="202" ht="36" customHeight="1" spans="1:5">
      <c r="A202" s="450" t="s">
        <v>443</v>
      </c>
      <c r="B202" s="324" t="s">
        <v>154</v>
      </c>
      <c r="C202" s="326">
        <v>86</v>
      </c>
      <c r="D202" s="326">
        <v>102</v>
      </c>
      <c r="E202" s="128">
        <v>0.186</v>
      </c>
    </row>
    <row r="203" ht="36" customHeight="1" spans="1:5">
      <c r="A203" s="450" t="s">
        <v>444</v>
      </c>
      <c r="B203" s="324" t="s">
        <v>445</v>
      </c>
      <c r="C203" s="326">
        <v>516</v>
      </c>
      <c r="D203" s="326">
        <v>376</v>
      </c>
      <c r="E203" s="128">
        <v>-0.271</v>
      </c>
    </row>
    <row r="204" ht="36" customHeight="1" spans="1:5">
      <c r="A204" s="449" t="s">
        <v>446</v>
      </c>
      <c r="B204" s="322" t="s">
        <v>447</v>
      </c>
      <c r="C204" s="328">
        <f>SUM(C205:C211)</f>
        <v>135</v>
      </c>
      <c r="D204" s="328">
        <f>SUM(D205:D211)</f>
        <v>136</v>
      </c>
      <c r="E204" s="128">
        <v>0.007</v>
      </c>
    </row>
    <row r="205" ht="36" customHeight="1" spans="1:5">
      <c r="A205" s="450" t="s">
        <v>448</v>
      </c>
      <c r="B205" s="324" t="s">
        <v>136</v>
      </c>
      <c r="C205" s="326">
        <v>102</v>
      </c>
      <c r="D205" s="326">
        <v>118</v>
      </c>
      <c r="E205" s="128">
        <v>0.157</v>
      </c>
    </row>
    <row r="206" ht="36" customHeight="1" spans="1:5">
      <c r="A206" s="450" t="s">
        <v>449</v>
      </c>
      <c r="B206" s="324" t="s">
        <v>138</v>
      </c>
      <c r="C206" s="326">
        <v>1</v>
      </c>
      <c r="D206" s="326">
        <v>1</v>
      </c>
      <c r="E206" s="128">
        <v>0</v>
      </c>
    </row>
    <row r="207" ht="36" customHeight="1" spans="1:5">
      <c r="A207" s="450" t="s">
        <v>450</v>
      </c>
      <c r="B207" s="324" t="s">
        <v>140</v>
      </c>
      <c r="C207" s="326">
        <v>0</v>
      </c>
      <c r="D207" s="326">
        <v>0</v>
      </c>
      <c r="E207" s="128"/>
    </row>
    <row r="208" ht="36" customHeight="1" spans="1:5">
      <c r="A208" s="450" t="s">
        <v>451</v>
      </c>
      <c r="B208" s="324" t="s">
        <v>452</v>
      </c>
      <c r="C208" s="326">
        <v>14</v>
      </c>
      <c r="D208" s="326">
        <v>5</v>
      </c>
      <c r="E208" s="128">
        <v>-0.643</v>
      </c>
    </row>
    <row r="209" ht="36" customHeight="1" spans="1:5">
      <c r="A209" s="450" t="s">
        <v>453</v>
      </c>
      <c r="B209" s="324" t="s">
        <v>454</v>
      </c>
      <c r="C209" s="326">
        <v>0</v>
      </c>
      <c r="D209" s="326">
        <v>0</v>
      </c>
      <c r="E209" s="128"/>
    </row>
    <row r="210" ht="36" customHeight="1" spans="1:5">
      <c r="A210" s="450" t="s">
        <v>455</v>
      </c>
      <c r="B210" s="324" t="s">
        <v>154</v>
      </c>
      <c r="C210" s="326">
        <v>0</v>
      </c>
      <c r="D210" s="326">
        <v>0</v>
      </c>
      <c r="E210" s="128"/>
    </row>
    <row r="211" ht="36" customHeight="1" spans="1:5">
      <c r="A211" s="450" t="s">
        <v>456</v>
      </c>
      <c r="B211" s="324" t="s">
        <v>457</v>
      </c>
      <c r="C211" s="326">
        <v>18</v>
      </c>
      <c r="D211" s="326">
        <v>12</v>
      </c>
      <c r="E211" s="128">
        <v>-0.333</v>
      </c>
    </row>
    <row r="212" ht="36" customHeight="1" spans="1:5">
      <c r="A212" s="449" t="s">
        <v>458</v>
      </c>
      <c r="B212" s="322" t="s">
        <v>459</v>
      </c>
      <c r="C212" s="328">
        <v>0</v>
      </c>
      <c r="D212" s="328">
        <v>0</v>
      </c>
      <c r="E212" s="128"/>
    </row>
    <row r="213" ht="36" customHeight="1" spans="1:5">
      <c r="A213" s="450" t="s">
        <v>460</v>
      </c>
      <c r="B213" s="324" t="s">
        <v>136</v>
      </c>
      <c r="C213" s="326">
        <v>0</v>
      </c>
      <c r="D213" s="326">
        <v>0</v>
      </c>
      <c r="E213" s="128"/>
    </row>
    <row r="214" ht="36" customHeight="1" spans="1:5">
      <c r="A214" s="450" t="s">
        <v>461</v>
      </c>
      <c r="B214" s="324" t="s">
        <v>138</v>
      </c>
      <c r="C214" s="326">
        <v>0</v>
      </c>
      <c r="D214" s="326">
        <v>0</v>
      </c>
      <c r="E214" s="128"/>
    </row>
    <row r="215" ht="36" customHeight="1" spans="1:5">
      <c r="A215" s="450" t="s">
        <v>462</v>
      </c>
      <c r="B215" s="324" t="s">
        <v>140</v>
      </c>
      <c r="C215" s="326">
        <v>0</v>
      </c>
      <c r="D215" s="326">
        <v>0</v>
      </c>
      <c r="E215" s="128"/>
    </row>
    <row r="216" ht="36" customHeight="1" spans="1:5">
      <c r="A216" s="450" t="s">
        <v>463</v>
      </c>
      <c r="B216" s="324" t="s">
        <v>154</v>
      </c>
      <c r="C216" s="326">
        <v>0</v>
      </c>
      <c r="D216" s="326">
        <v>0</v>
      </c>
      <c r="E216" s="128"/>
    </row>
    <row r="217" ht="36" customHeight="1" spans="1:5">
      <c r="A217" s="450" t="s">
        <v>464</v>
      </c>
      <c r="B217" s="324" t="s">
        <v>465</v>
      </c>
      <c r="C217" s="326">
        <v>0</v>
      </c>
      <c r="D217" s="326">
        <v>0</v>
      </c>
      <c r="E217" s="128"/>
    </row>
    <row r="218" ht="36" customHeight="1" spans="1:5">
      <c r="A218" s="449" t="s">
        <v>466</v>
      </c>
      <c r="B218" s="322" t="s">
        <v>467</v>
      </c>
      <c r="C218" s="328">
        <f>SUM(C219:C223)</f>
        <v>63</v>
      </c>
      <c r="D218" s="328">
        <f>SUM(D219:D223)</f>
        <v>17</v>
      </c>
      <c r="E218" s="128">
        <v>-0.73</v>
      </c>
    </row>
    <row r="219" ht="36" customHeight="1" spans="1:5">
      <c r="A219" s="450" t="s">
        <v>468</v>
      </c>
      <c r="B219" s="324" t="s">
        <v>136</v>
      </c>
      <c r="C219" s="326">
        <v>8</v>
      </c>
      <c r="D219" s="326">
        <v>17</v>
      </c>
      <c r="E219" s="128">
        <v>1.125</v>
      </c>
    </row>
    <row r="220" ht="36" customHeight="1" spans="1:5">
      <c r="A220" s="450" t="s">
        <v>469</v>
      </c>
      <c r="B220" s="324" t="s">
        <v>138</v>
      </c>
      <c r="C220" s="326">
        <v>55</v>
      </c>
      <c r="D220" s="326">
        <v>0</v>
      </c>
      <c r="E220" s="128">
        <v>-1</v>
      </c>
    </row>
    <row r="221" ht="36" customHeight="1" spans="1:5">
      <c r="A221" s="450" t="s">
        <v>470</v>
      </c>
      <c r="B221" s="324" t="s">
        <v>140</v>
      </c>
      <c r="C221" s="326">
        <v>0</v>
      </c>
      <c r="D221" s="326">
        <v>0</v>
      </c>
      <c r="E221" s="128"/>
    </row>
    <row r="222" ht="36" customHeight="1" spans="1:5">
      <c r="A222" s="450" t="s">
        <v>471</v>
      </c>
      <c r="B222" s="324" t="s">
        <v>154</v>
      </c>
      <c r="C222" s="326">
        <v>0</v>
      </c>
      <c r="D222" s="326">
        <v>0</v>
      </c>
      <c r="E222" s="128"/>
    </row>
    <row r="223" ht="36" customHeight="1" spans="1:5">
      <c r="A223" s="450" t="s">
        <v>472</v>
      </c>
      <c r="B223" s="324" t="s">
        <v>473</v>
      </c>
      <c r="C223" s="326">
        <v>0</v>
      </c>
      <c r="D223" s="326">
        <v>0</v>
      </c>
      <c r="E223" s="128"/>
    </row>
    <row r="224" ht="36" customHeight="1" spans="1:5">
      <c r="A224" s="449" t="s">
        <v>474</v>
      </c>
      <c r="B224" s="322" t="s">
        <v>475</v>
      </c>
      <c r="C224" s="328">
        <v>0</v>
      </c>
      <c r="D224" s="328">
        <v>0</v>
      </c>
      <c r="E224" s="128"/>
    </row>
    <row r="225" ht="36" customHeight="1" spans="1:5">
      <c r="A225" s="450" t="s">
        <v>476</v>
      </c>
      <c r="B225" s="324" t="s">
        <v>136</v>
      </c>
      <c r="C225" s="326">
        <v>0</v>
      </c>
      <c r="D225" s="326">
        <v>0</v>
      </c>
      <c r="E225" s="128"/>
    </row>
    <row r="226" ht="36" customHeight="1" spans="1:5">
      <c r="A226" s="450" t="s">
        <v>477</v>
      </c>
      <c r="B226" s="324" t="s">
        <v>138</v>
      </c>
      <c r="C226" s="326">
        <v>0</v>
      </c>
      <c r="D226" s="326">
        <v>0</v>
      </c>
      <c r="E226" s="128"/>
    </row>
    <row r="227" ht="36" customHeight="1" spans="1:5">
      <c r="A227" s="450" t="s">
        <v>478</v>
      </c>
      <c r="B227" s="324" t="s">
        <v>140</v>
      </c>
      <c r="C227" s="326">
        <v>0</v>
      </c>
      <c r="D227" s="326">
        <v>0</v>
      </c>
      <c r="E227" s="128"/>
    </row>
    <row r="228" ht="36" customHeight="1" spans="1:5">
      <c r="A228" s="450" t="s">
        <v>479</v>
      </c>
      <c r="B228" s="324" t="s">
        <v>480</v>
      </c>
      <c r="C228" s="326">
        <v>0</v>
      </c>
      <c r="D228" s="326">
        <v>0</v>
      </c>
      <c r="E228" s="128"/>
    </row>
    <row r="229" ht="36" customHeight="1" spans="1:5">
      <c r="A229" s="450" t="s">
        <v>481</v>
      </c>
      <c r="B229" s="324" t="s">
        <v>154</v>
      </c>
      <c r="C229" s="326">
        <v>0</v>
      </c>
      <c r="D229" s="326">
        <v>0</v>
      </c>
      <c r="E229" s="128"/>
    </row>
    <row r="230" ht="36" customHeight="1" spans="1:5">
      <c r="A230" s="450" t="s">
        <v>482</v>
      </c>
      <c r="B230" s="324" t="s">
        <v>483</v>
      </c>
      <c r="C230" s="326">
        <v>0</v>
      </c>
      <c r="D230" s="326">
        <v>0</v>
      </c>
      <c r="E230" s="128"/>
    </row>
    <row r="231" ht="36" customHeight="1" spans="1:5">
      <c r="A231" s="449" t="s">
        <v>484</v>
      </c>
      <c r="B231" s="322" t="s">
        <v>485</v>
      </c>
      <c r="C231" s="328">
        <f>SUM(C232:C245)</f>
        <v>1456</v>
      </c>
      <c r="D231" s="328">
        <f>SUM(D232:D245)</f>
        <v>1491</v>
      </c>
      <c r="E231" s="128">
        <v>0.024</v>
      </c>
    </row>
    <row r="232" ht="36" customHeight="1" spans="1:5">
      <c r="A232" s="450" t="s">
        <v>486</v>
      </c>
      <c r="B232" s="324" t="s">
        <v>136</v>
      </c>
      <c r="C232" s="326">
        <v>1099</v>
      </c>
      <c r="D232" s="326">
        <v>1104</v>
      </c>
      <c r="E232" s="128">
        <v>0.005</v>
      </c>
    </row>
    <row r="233" ht="36" customHeight="1" spans="1:5">
      <c r="A233" s="450" t="s">
        <v>487</v>
      </c>
      <c r="B233" s="324" t="s">
        <v>138</v>
      </c>
      <c r="C233" s="326">
        <v>0</v>
      </c>
      <c r="D233" s="326">
        <v>0</v>
      </c>
      <c r="E233" s="128"/>
    </row>
    <row r="234" ht="36" customHeight="1" spans="1:5">
      <c r="A234" s="450" t="s">
        <v>488</v>
      </c>
      <c r="B234" s="324" t="s">
        <v>140</v>
      </c>
      <c r="C234" s="326">
        <v>0</v>
      </c>
      <c r="D234" s="326">
        <v>0</v>
      </c>
      <c r="E234" s="128"/>
    </row>
    <row r="235" ht="36" customHeight="1" spans="1:5">
      <c r="A235" s="450" t="s">
        <v>489</v>
      </c>
      <c r="B235" s="324" t="s">
        <v>490</v>
      </c>
      <c r="C235" s="326">
        <v>15</v>
      </c>
      <c r="D235" s="326">
        <v>15</v>
      </c>
      <c r="E235" s="128">
        <v>0</v>
      </c>
    </row>
    <row r="236" ht="36" customHeight="1" spans="1:5">
      <c r="A236" s="450" t="s">
        <v>491</v>
      </c>
      <c r="B236" s="324" t="s">
        <v>492</v>
      </c>
      <c r="C236" s="326">
        <v>2</v>
      </c>
      <c r="D236" s="326">
        <v>2</v>
      </c>
      <c r="E236" s="128">
        <v>0</v>
      </c>
    </row>
    <row r="237" ht="36" customHeight="1" spans="1:5">
      <c r="A237" s="450" t="s">
        <v>493</v>
      </c>
      <c r="B237" s="324" t="s">
        <v>237</v>
      </c>
      <c r="C237" s="326">
        <v>0</v>
      </c>
      <c r="D237" s="326">
        <v>0</v>
      </c>
      <c r="E237" s="128"/>
    </row>
    <row r="238" ht="36" customHeight="1" spans="1:5">
      <c r="A238" s="450" t="s">
        <v>494</v>
      </c>
      <c r="B238" s="324" t="s">
        <v>495</v>
      </c>
      <c r="C238" s="326">
        <v>0</v>
      </c>
      <c r="D238" s="326">
        <v>8</v>
      </c>
      <c r="E238" s="128"/>
    </row>
    <row r="239" ht="36" customHeight="1" spans="1:5">
      <c r="A239" s="450" t="s">
        <v>496</v>
      </c>
      <c r="B239" s="324" t="s">
        <v>497</v>
      </c>
      <c r="C239" s="326">
        <v>0</v>
      </c>
      <c r="D239" s="326">
        <v>0</v>
      </c>
      <c r="E239" s="128"/>
    </row>
    <row r="240" ht="36" customHeight="1" spans="1:5">
      <c r="A240" s="450" t="s">
        <v>498</v>
      </c>
      <c r="B240" s="324" t="s">
        <v>499</v>
      </c>
      <c r="C240" s="326">
        <v>0</v>
      </c>
      <c r="D240" s="326">
        <v>0</v>
      </c>
      <c r="E240" s="128"/>
    </row>
    <row r="241" ht="36" customHeight="1" spans="1:5">
      <c r="A241" s="450" t="s">
        <v>500</v>
      </c>
      <c r="B241" s="324" t="s">
        <v>501</v>
      </c>
      <c r="C241" s="326">
        <v>0</v>
      </c>
      <c r="D241" s="326">
        <v>0</v>
      </c>
      <c r="E241" s="128"/>
    </row>
    <row r="242" ht="36" customHeight="1" spans="1:5">
      <c r="A242" s="450" t="s">
        <v>502</v>
      </c>
      <c r="B242" s="324" t="s">
        <v>503</v>
      </c>
      <c r="C242" s="326">
        <v>0</v>
      </c>
      <c r="D242" s="326">
        <v>2</v>
      </c>
      <c r="E242" s="128"/>
    </row>
    <row r="243" ht="36" customHeight="1" spans="1:5">
      <c r="A243" s="450" t="s">
        <v>504</v>
      </c>
      <c r="B243" s="324" t="s">
        <v>505</v>
      </c>
      <c r="C243" s="326">
        <v>17</v>
      </c>
      <c r="D243" s="326">
        <v>26</v>
      </c>
      <c r="E243" s="128">
        <v>0.529</v>
      </c>
    </row>
    <row r="244" ht="36" customHeight="1" spans="1:5">
      <c r="A244" s="450" t="s">
        <v>506</v>
      </c>
      <c r="B244" s="324" t="s">
        <v>154</v>
      </c>
      <c r="C244" s="326">
        <v>319</v>
      </c>
      <c r="D244" s="326">
        <v>328</v>
      </c>
      <c r="E244" s="128">
        <v>0.028</v>
      </c>
    </row>
    <row r="245" ht="36" customHeight="1" spans="1:5">
      <c r="A245" s="450" t="s">
        <v>507</v>
      </c>
      <c r="B245" s="324" t="s">
        <v>508</v>
      </c>
      <c r="C245" s="326">
        <v>4</v>
      </c>
      <c r="D245" s="326">
        <v>6</v>
      </c>
      <c r="E245" s="128">
        <v>0.5</v>
      </c>
    </row>
    <row r="246" ht="36" customHeight="1" spans="1:5">
      <c r="A246" s="449" t="s">
        <v>509</v>
      </c>
      <c r="B246" s="322" t="s">
        <v>510</v>
      </c>
      <c r="C246" s="328">
        <f>SUM(C247:C248)</f>
        <v>6019</v>
      </c>
      <c r="D246" s="328">
        <f>SUM(D247:D248)</f>
        <v>18</v>
      </c>
      <c r="E246" s="128">
        <v>-0.997</v>
      </c>
    </row>
    <row r="247" ht="36" customHeight="1" spans="1:5">
      <c r="A247" s="450" t="s">
        <v>511</v>
      </c>
      <c r="B247" s="324" t="s">
        <v>512</v>
      </c>
      <c r="C247" s="326">
        <v>0</v>
      </c>
      <c r="D247" s="326">
        <v>0</v>
      </c>
      <c r="E247" s="128"/>
    </row>
    <row r="248" ht="36" customHeight="1" spans="1:5">
      <c r="A248" s="450" t="s">
        <v>513</v>
      </c>
      <c r="B248" s="324" t="s">
        <v>514</v>
      </c>
      <c r="C248" s="326">
        <v>6019</v>
      </c>
      <c r="D248" s="326">
        <v>18</v>
      </c>
      <c r="E248" s="128">
        <v>-0.997</v>
      </c>
    </row>
    <row r="249" ht="36" customHeight="1" spans="1:5">
      <c r="A249" s="453" t="s">
        <v>515</v>
      </c>
      <c r="B249" s="454" t="s">
        <v>516</v>
      </c>
      <c r="C249" s="455">
        <v>0</v>
      </c>
      <c r="D249" s="455">
        <v>0</v>
      </c>
      <c r="E249" s="128"/>
    </row>
    <row r="250" ht="36" customHeight="1" spans="1:5">
      <c r="A250" s="449" t="s">
        <v>70</v>
      </c>
      <c r="B250" s="322" t="s">
        <v>71</v>
      </c>
      <c r="C250" s="328">
        <v>0</v>
      </c>
      <c r="D250" s="328">
        <v>0</v>
      </c>
      <c r="E250" s="128"/>
    </row>
    <row r="251" ht="36" customHeight="1" spans="1:5">
      <c r="A251" s="449" t="s">
        <v>517</v>
      </c>
      <c r="B251" s="322" t="s">
        <v>518</v>
      </c>
      <c r="C251" s="328">
        <v>0</v>
      </c>
      <c r="D251" s="328">
        <v>0</v>
      </c>
      <c r="E251" s="128"/>
    </row>
    <row r="252" ht="36" customHeight="1" spans="1:5">
      <c r="A252" s="449" t="s">
        <v>519</v>
      </c>
      <c r="B252" s="322" t="s">
        <v>520</v>
      </c>
      <c r="C252" s="328">
        <v>0</v>
      </c>
      <c r="D252" s="328">
        <v>0</v>
      </c>
      <c r="E252" s="128"/>
    </row>
    <row r="253" ht="36" customHeight="1" spans="1:5">
      <c r="A253" s="449" t="s">
        <v>72</v>
      </c>
      <c r="B253" s="322" t="s">
        <v>73</v>
      </c>
      <c r="C253" s="328">
        <f>SUM(C254,C256,C258,C260,C270)</f>
        <v>22</v>
      </c>
      <c r="D253" s="328">
        <f>SUM(D254,D256,D258,D260,D270)</f>
        <v>82</v>
      </c>
      <c r="E253" s="128">
        <v>2.727</v>
      </c>
    </row>
    <row r="254" ht="36" customHeight="1" spans="1:5">
      <c r="A254" s="322" t="s">
        <v>521</v>
      </c>
      <c r="B254" s="322" t="s">
        <v>522</v>
      </c>
      <c r="C254" s="328">
        <v>0</v>
      </c>
      <c r="D254" s="328">
        <v>0</v>
      </c>
      <c r="E254" s="128"/>
    </row>
    <row r="255" ht="36" customHeight="1" spans="1:5">
      <c r="A255" s="324" t="s">
        <v>523</v>
      </c>
      <c r="B255" s="324" t="s">
        <v>524</v>
      </c>
      <c r="C255" s="326">
        <v>0</v>
      </c>
      <c r="D255" s="326">
        <v>0</v>
      </c>
      <c r="E255" s="128"/>
    </row>
    <row r="256" ht="36" customHeight="1" spans="1:5">
      <c r="A256" s="322" t="s">
        <v>525</v>
      </c>
      <c r="B256" s="322" t="s">
        <v>526</v>
      </c>
      <c r="C256" s="328">
        <v>0</v>
      </c>
      <c r="D256" s="328">
        <v>0</v>
      </c>
      <c r="E256" s="128"/>
    </row>
    <row r="257" ht="36" customHeight="1" spans="1:5">
      <c r="A257" s="324" t="s">
        <v>527</v>
      </c>
      <c r="B257" s="324" t="s">
        <v>528</v>
      </c>
      <c r="C257" s="326">
        <v>0</v>
      </c>
      <c r="D257" s="326">
        <v>0</v>
      </c>
      <c r="E257" s="128"/>
    </row>
    <row r="258" ht="36" customHeight="1" spans="1:5">
      <c r="A258" s="322" t="s">
        <v>529</v>
      </c>
      <c r="B258" s="322" t="s">
        <v>530</v>
      </c>
      <c r="C258" s="328">
        <v>0</v>
      </c>
      <c r="D258" s="328">
        <v>0</v>
      </c>
      <c r="E258" s="128"/>
    </row>
    <row r="259" ht="36" customHeight="1" spans="1:5">
      <c r="A259" s="324" t="s">
        <v>531</v>
      </c>
      <c r="B259" s="324" t="s">
        <v>532</v>
      </c>
      <c r="C259" s="326">
        <v>0</v>
      </c>
      <c r="D259" s="326">
        <v>0</v>
      </c>
      <c r="E259" s="128"/>
    </row>
    <row r="260" ht="36" customHeight="1" spans="1:5">
      <c r="A260" s="449" t="s">
        <v>533</v>
      </c>
      <c r="B260" s="322" t="s">
        <v>534</v>
      </c>
      <c r="C260" s="328">
        <f>SUM(C261:C269)</f>
        <v>22</v>
      </c>
      <c r="D260" s="328">
        <f>SUM(D261:D269)</f>
        <v>82</v>
      </c>
      <c r="E260" s="128">
        <v>2.727</v>
      </c>
    </row>
    <row r="261" ht="36" customHeight="1" spans="1:5">
      <c r="A261" s="450" t="s">
        <v>535</v>
      </c>
      <c r="B261" s="324" t="s">
        <v>536</v>
      </c>
      <c r="C261" s="326">
        <v>14</v>
      </c>
      <c r="D261" s="326">
        <v>72</v>
      </c>
      <c r="E261" s="128">
        <v>4.143</v>
      </c>
    </row>
    <row r="262" ht="36" customHeight="1" spans="1:5">
      <c r="A262" s="450" t="s">
        <v>537</v>
      </c>
      <c r="B262" s="324" t="s">
        <v>538</v>
      </c>
      <c r="C262" s="326">
        <v>0</v>
      </c>
      <c r="D262" s="326">
        <v>0</v>
      </c>
      <c r="E262" s="128"/>
    </row>
    <row r="263" ht="36" customHeight="1" spans="1:5">
      <c r="A263" s="450" t="s">
        <v>539</v>
      </c>
      <c r="B263" s="324" t="s">
        <v>540</v>
      </c>
      <c r="C263" s="326">
        <v>0</v>
      </c>
      <c r="D263" s="326">
        <v>0</v>
      </c>
      <c r="E263" s="128"/>
    </row>
    <row r="264" ht="36" customHeight="1" spans="1:5">
      <c r="A264" s="450" t="s">
        <v>541</v>
      </c>
      <c r="B264" s="324" t="s">
        <v>542</v>
      </c>
      <c r="C264" s="326">
        <v>0</v>
      </c>
      <c r="D264" s="326">
        <v>0</v>
      </c>
      <c r="E264" s="128"/>
    </row>
    <row r="265" ht="36" customHeight="1" spans="1:5">
      <c r="A265" s="450" t="s">
        <v>543</v>
      </c>
      <c r="B265" s="324" t="s">
        <v>544</v>
      </c>
      <c r="C265" s="326">
        <v>0</v>
      </c>
      <c r="D265" s="326">
        <v>0</v>
      </c>
      <c r="E265" s="128"/>
    </row>
    <row r="266" ht="36" customHeight="1" spans="1:5">
      <c r="A266" s="450" t="s">
        <v>545</v>
      </c>
      <c r="B266" s="324" t="s">
        <v>546</v>
      </c>
      <c r="C266" s="326">
        <v>0</v>
      </c>
      <c r="D266" s="326">
        <v>0</v>
      </c>
      <c r="E266" s="128"/>
    </row>
    <row r="267" ht="36" customHeight="1" spans="1:5">
      <c r="A267" s="450" t="s">
        <v>547</v>
      </c>
      <c r="B267" s="324" t="s">
        <v>548</v>
      </c>
      <c r="C267" s="326">
        <v>8</v>
      </c>
      <c r="D267" s="326">
        <v>10</v>
      </c>
      <c r="E267" s="128">
        <v>0.25</v>
      </c>
    </row>
    <row r="268" ht="36" customHeight="1" spans="1:5">
      <c r="A268" s="450" t="s">
        <v>549</v>
      </c>
      <c r="B268" s="324" t="s">
        <v>550</v>
      </c>
      <c r="C268" s="326">
        <v>0</v>
      </c>
      <c r="D268" s="326">
        <v>0</v>
      </c>
      <c r="E268" s="128"/>
    </row>
    <row r="269" ht="36" customHeight="1" spans="1:5">
      <c r="A269" s="450" t="s">
        <v>551</v>
      </c>
      <c r="B269" s="324" t="s">
        <v>552</v>
      </c>
      <c r="C269" s="326">
        <v>0</v>
      </c>
      <c r="D269" s="326">
        <v>0</v>
      </c>
      <c r="E269" s="128"/>
    </row>
    <row r="270" ht="36" customHeight="1" spans="1:5">
      <c r="A270" s="449" t="s">
        <v>553</v>
      </c>
      <c r="B270" s="322" t="s">
        <v>554</v>
      </c>
      <c r="C270" s="328">
        <v>0</v>
      </c>
      <c r="D270" s="328">
        <v>0</v>
      </c>
      <c r="E270" s="128"/>
    </row>
    <row r="271" ht="36" customHeight="1" spans="1:5">
      <c r="A271" s="324" t="s">
        <v>555</v>
      </c>
      <c r="B271" s="324" t="s">
        <v>556</v>
      </c>
      <c r="C271" s="326">
        <v>0</v>
      </c>
      <c r="D271" s="326">
        <v>0</v>
      </c>
      <c r="E271" s="128"/>
    </row>
    <row r="272" ht="36" customHeight="1" spans="1:5">
      <c r="A272" s="453" t="s">
        <v>557</v>
      </c>
      <c r="B272" s="454" t="s">
        <v>516</v>
      </c>
      <c r="C272" s="455">
        <v>0</v>
      </c>
      <c r="D272" s="455">
        <v>0</v>
      </c>
      <c r="E272" s="128"/>
    </row>
    <row r="273" ht="36" customHeight="1" spans="1:5">
      <c r="A273" s="449" t="s">
        <v>74</v>
      </c>
      <c r="B273" s="322" t="s">
        <v>75</v>
      </c>
      <c r="C273" s="328">
        <f>SUM(C274:C364)/2</f>
        <v>10661</v>
      </c>
      <c r="D273" s="328">
        <f>SUM(D274:D364)/2</f>
        <v>10705</v>
      </c>
      <c r="E273" s="128">
        <v>0.004</v>
      </c>
    </row>
    <row r="274" ht="36" customHeight="1" spans="1:5">
      <c r="A274" s="449" t="s">
        <v>558</v>
      </c>
      <c r="B274" s="322" t="s">
        <v>559</v>
      </c>
      <c r="C274" s="328">
        <f>SUM(C275:C276)</f>
        <v>9</v>
      </c>
      <c r="D274" s="328">
        <f>SUM(D275:D276)</f>
        <v>9</v>
      </c>
      <c r="E274" s="128">
        <v>0</v>
      </c>
    </row>
    <row r="275" ht="36" customHeight="1" spans="1:5">
      <c r="A275" s="450" t="s">
        <v>560</v>
      </c>
      <c r="B275" s="324" t="s">
        <v>561</v>
      </c>
      <c r="C275" s="326">
        <v>0</v>
      </c>
      <c r="D275" s="326">
        <v>0</v>
      </c>
      <c r="E275" s="128"/>
    </row>
    <row r="276" ht="36" customHeight="1" spans="1:5">
      <c r="A276" s="450" t="s">
        <v>562</v>
      </c>
      <c r="B276" s="324" t="s">
        <v>563</v>
      </c>
      <c r="C276" s="326">
        <v>9</v>
      </c>
      <c r="D276" s="326">
        <v>9</v>
      </c>
      <c r="E276" s="128">
        <v>0</v>
      </c>
    </row>
    <row r="277" ht="36" customHeight="1" spans="1:5">
      <c r="A277" s="449" t="s">
        <v>564</v>
      </c>
      <c r="B277" s="322" t="s">
        <v>565</v>
      </c>
      <c r="C277" s="328">
        <f>SUM(C278:C287)</f>
        <v>9698</v>
      </c>
      <c r="D277" s="328">
        <f>SUM(D278:D287)</f>
        <v>9738</v>
      </c>
      <c r="E277" s="128">
        <v>0.004</v>
      </c>
    </row>
    <row r="278" ht="36" customHeight="1" spans="1:5">
      <c r="A278" s="450" t="s">
        <v>566</v>
      </c>
      <c r="B278" s="324" t="s">
        <v>136</v>
      </c>
      <c r="C278" s="326">
        <v>8644</v>
      </c>
      <c r="D278" s="326">
        <v>8951</v>
      </c>
      <c r="E278" s="128">
        <v>0.036</v>
      </c>
    </row>
    <row r="279" ht="36" customHeight="1" spans="1:5">
      <c r="A279" s="450" t="s">
        <v>567</v>
      </c>
      <c r="B279" s="324" t="s">
        <v>138</v>
      </c>
      <c r="C279" s="326">
        <v>0</v>
      </c>
      <c r="D279" s="326">
        <v>0</v>
      </c>
      <c r="E279" s="128"/>
    </row>
    <row r="280" ht="36" customHeight="1" spans="1:5">
      <c r="A280" s="450" t="s">
        <v>568</v>
      </c>
      <c r="B280" s="324" t="s">
        <v>140</v>
      </c>
      <c r="C280" s="326">
        <v>0</v>
      </c>
      <c r="D280" s="326">
        <v>0</v>
      </c>
      <c r="E280" s="128"/>
    </row>
    <row r="281" ht="36" customHeight="1" spans="1:5">
      <c r="A281" s="450" t="s">
        <v>569</v>
      </c>
      <c r="B281" s="324" t="s">
        <v>237</v>
      </c>
      <c r="C281" s="326">
        <v>0</v>
      </c>
      <c r="D281" s="326">
        <v>0</v>
      </c>
      <c r="E281" s="128"/>
    </row>
    <row r="282" ht="36" customHeight="1" spans="1:5">
      <c r="A282" s="450" t="s">
        <v>570</v>
      </c>
      <c r="B282" s="324" t="s">
        <v>571</v>
      </c>
      <c r="C282" s="326">
        <v>0</v>
      </c>
      <c r="D282" s="326">
        <v>0</v>
      </c>
      <c r="E282" s="128"/>
    </row>
    <row r="283" ht="36" customHeight="1" spans="1:5">
      <c r="A283" s="450" t="s">
        <v>572</v>
      </c>
      <c r="B283" s="324" t="s">
        <v>573</v>
      </c>
      <c r="C283" s="326">
        <v>0</v>
      </c>
      <c r="D283" s="326">
        <v>0</v>
      </c>
      <c r="E283" s="128"/>
    </row>
    <row r="284" ht="36" customHeight="1" spans="1:5">
      <c r="A284" s="450" t="s">
        <v>574</v>
      </c>
      <c r="B284" s="324" t="s">
        <v>575</v>
      </c>
      <c r="C284" s="326">
        <v>0</v>
      </c>
      <c r="D284" s="326">
        <v>0</v>
      </c>
      <c r="E284" s="128"/>
    </row>
    <row r="285" ht="36" customHeight="1" spans="1:5">
      <c r="A285" s="450" t="s">
        <v>576</v>
      </c>
      <c r="B285" s="324" t="s">
        <v>577</v>
      </c>
      <c r="C285" s="326">
        <v>0</v>
      </c>
      <c r="D285" s="326">
        <v>0</v>
      </c>
      <c r="E285" s="128"/>
    </row>
    <row r="286" ht="36" customHeight="1" spans="1:5">
      <c r="A286" s="450" t="s">
        <v>578</v>
      </c>
      <c r="B286" s="324" t="s">
        <v>154</v>
      </c>
      <c r="C286" s="326">
        <v>0</v>
      </c>
      <c r="D286" s="326">
        <v>0</v>
      </c>
      <c r="E286" s="128"/>
    </row>
    <row r="287" ht="36" customHeight="1" spans="1:5">
      <c r="A287" s="450" t="s">
        <v>579</v>
      </c>
      <c r="B287" s="324" t="s">
        <v>580</v>
      </c>
      <c r="C287" s="326">
        <v>1054</v>
      </c>
      <c r="D287" s="326">
        <v>787</v>
      </c>
      <c r="E287" s="128">
        <v>-0.253</v>
      </c>
    </row>
    <row r="288" ht="36" customHeight="1" spans="1:5">
      <c r="A288" s="449" t="s">
        <v>581</v>
      </c>
      <c r="B288" s="322" t="s">
        <v>582</v>
      </c>
      <c r="C288" s="328">
        <v>0</v>
      </c>
      <c r="D288" s="328">
        <v>0</v>
      </c>
      <c r="E288" s="128"/>
    </row>
    <row r="289" ht="36" customHeight="1" spans="1:5">
      <c r="A289" s="450" t="s">
        <v>583</v>
      </c>
      <c r="B289" s="324" t="s">
        <v>136</v>
      </c>
      <c r="C289" s="326">
        <v>0</v>
      </c>
      <c r="D289" s="326">
        <v>0</v>
      </c>
      <c r="E289" s="128"/>
    </row>
    <row r="290" ht="36" customHeight="1" spans="1:5">
      <c r="A290" s="450" t="s">
        <v>584</v>
      </c>
      <c r="B290" s="324" t="s">
        <v>138</v>
      </c>
      <c r="C290" s="326">
        <v>0</v>
      </c>
      <c r="D290" s="326">
        <v>0</v>
      </c>
      <c r="E290" s="128"/>
    </row>
    <row r="291" ht="36" customHeight="1" spans="1:5">
      <c r="A291" s="450" t="s">
        <v>585</v>
      </c>
      <c r="B291" s="324" t="s">
        <v>140</v>
      </c>
      <c r="C291" s="326">
        <v>0</v>
      </c>
      <c r="D291" s="326">
        <v>0</v>
      </c>
      <c r="E291" s="128"/>
    </row>
    <row r="292" ht="36" customHeight="1" spans="1:5">
      <c r="A292" s="450" t="s">
        <v>586</v>
      </c>
      <c r="B292" s="324" t="s">
        <v>587</v>
      </c>
      <c r="C292" s="326">
        <v>0</v>
      </c>
      <c r="D292" s="326">
        <v>0</v>
      </c>
      <c r="E292" s="128"/>
    </row>
    <row r="293" ht="36" customHeight="1" spans="1:5">
      <c r="A293" s="450" t="s">
        <v>588</v>
      </c>
      <c r="B293" s="324" t="s">
        <v>154</v>
      </c>
      <c r="C293" s="326">
        <v>0</v>
      </c>
      <c r="D293" s="326">
        <v>0</v>
      </c>
      <c r="E293" s="128"/>
    </row>
    <row r="294" ht="36" customHeight="1" spans="1:5">
      <c r="A294" s="450" t="s">
        <v>589</v>
      </c>
      <c r="B294" s="324" t="s">
        <v>590</v>
      </c>
      <c r="C294" s="326">
        <v>0</v>
      </c>
      <c r="D294" s="326">
        <v>0</v>
      </c>
      <c r="E294" s="128"/>
    </row>
    <row r="295" ht="36" customHeight="1" spans="1:5">
      <c r="A295" s="449" t="s">
        <v>591</v>
      </c>
      <c r="B295" s="322" t="s">
        <v>592</v>
      </c>
      <c r="C295" s="328">
        <f>SUM(C296:C302)</f>
        <v>36</v>
      </c>
      <c r="D295" s="328">
        <f>SUM(D296:D302)</f>
        <v>52</v>
      </c>
      <c r="E295" s="128">
        <v>0.444</v>
      </c>
    </row>
    <row r="296" ht="36" customHeight="1" spans="1:5">
      <c r="A296" s="450" t="s">
        <v>593</v>
      </c>
      <c r="B296" s="324" t="s">
        <v>136</v>
      </c>
      <c r="C296" s="326">
        <v>26</v>
      </c>
      <c r="D296" s="326">
        <v>32</v>
      </c>
      <c r="E296" s="128">
        <v>0.231</v>
      </c>
    </row>
    <row r="297" ht="36" customHeight="1" spans="1:5">
      <c r="A297" s="450" t="s">
        <v>594</v>
      </c>
      <c r="B297" s="324" t="s">
        <v>138</v>
      </c>
      <c r="C297" s="326">
        <v>0</v>
      </c>
      <c r="D297" s="326">
        <v>0</v>
      </c>
      <c r="E297" s="128"/>
    </row>
    <row r="298" ht="36" customHeight="1" spans="1:5">
      <c r="A298" s="450" t="s">
        <v>595</v>
      </c>
      <c r="B298" s="324" t="s">
        <v>140</v>
      </c>
      <c r="C298" s="326">
        <v>0</v>
      </c>
      <c r="D298" s="326">
        <v>0</v>
      </c>
      <c r="E298" s="128"/>
    </row>
    <row r="299" ht="36" customHeight="1" spans="1:5">
      <c r="A299" s="450" t="s">
        <v>596</v>
      </c>
      <c r="B299" s="324" t="s">
        <v>597</v>
      </c>
      <c r="C299" s="326">
        <v>0</v>
      </c>
      <c r="D299" s="326">
        <v>0</v>
      </c>
      <c r="E299" s="128"/>
    </row>
    <row r="300" ht="36" customHeight="1" spans="1:5">
      <c r="A300" s="450" t="s">
        <v>598</v>
      </c>
      <c r="B300" s="324" t="s">
        <v>599</v>
      </c>
      <c r="C300" s="326">
        <v>0</v>
      </c>
      <c r="D300" s="326">
        <v>0</v>
      </c>
      <c r="E300" s="128"/>
    </row>
    <row r="301" ht="36" customHeight="1" spans="1:5">
      <c r="A301" s="450" t="s">
        <v>600</v>
      </c>
      <c r="B301" s="324" t="s">
        <v>154</v>
      </c>
      <c r="C301" s="326">
        <v>0</v>
      </c>
      <c r="D301" s="326">
        <v>0</v>
      </c>
      <c r="E301" s="128"/>
    </row>
    <row r="302" ht="36" customHeight="1" spans="1:5">
      <c r="A302" s="450" t="s">
        <v>601</v>
      </c>
      <c r="B302" s="324" t="s">
        <v>602</v>
      </c>
      <c r="C302" s="326">
        <v>10</v>
      </c>
      <c r="D302" s="326">
        <v>20</v>
      </c>
      <c r="E302" s="128">
        <v>1</v>
      </c>
    </row>
    <row r="303" ht="36" customHeight="1" spans="1:5">
      <c r="A303" s="449" t="s">
        <v>603</v>
      </c>
      <c r="B303" s="322" t="s">
        <v>604</v>
      </c>
      <c r="C303" s="328">
        <f>SUM(C304:C311)</f>
        <v>86</v>
      </c>
      <c r="D303" s="328">
        <f>SUM(D304:D311)</f>
        <v>57</v>
      </c>
      <c r="E303" s="128">
        <v>-0.337</v>
      </c>
    </row>
    <row r="304" ht="36" customHeight="1" spans="1:5">
      <c r="A304" s="450" t="s">
        <v>605</v>
      </c>
      <c r="B304" s="324" t="s">
        <v>136</v>
      </c>
      <c r="C304" s="326">
        <v>56</v>
      </c>
      <c r="D304" s="326">
        <v>57</v>
      </c>
      <c r="E304" s="128">
        <v>0.018</v>
      </c>
    </row>
    <row r="305" ht="36" customHeight="1" spans="1:5">
      <c r="A305" s="450" t="s">
        <v>606</v>
      </c>
      <c r="B305" s="324" t="s">
        <v>138</v>
      </c>
      <c r="C305" s="326">
        <v>0</v>
      </c>
      <c r="D305" s="326">
        <v>0</v>
      </c>
      <c r="E305" s="128"/>
    </row>
    <row r="306" ht="36" customHeight="1" spans="1:5">
      <c r="A306" s="450" t="s">
        <v>607</v>
      </c>
      <c r="B306" s="324" t="s">
        <v>140</v>
      </c>
      <c r="C306" s="326">
        <v>0</v>
      </c>
      <c r="D306" s="326">
        <v>0</v>
      </c>
      <c r="E306" s="128"/>
    </row>
    <row r="307" ht="36" customHeight="1" spans="1:5">
      <c r="A307" s="450" t="s">
        <v>608</v>
      </c>
      <c r="B307" s="324" t="s">
        <v>609</v>
      </c>
      <c r="C307" s="326">
        <v>0</v>
      </c>
      <c r="D307" s="326">
        <v>0</v>
      </c>
      <c r="E307" s="128"/>
    </row>
    <row r="308" ht="36" customHeight="1" spans="1:5">
      <c r="A308" s="450" t="s">
        <v>610</v>
      </c>
      <c r="B308" s="324" t="s">
        <v>611</v>
      </c>
      <c r="C308" s="326">
        <v>0</v>
      </c>
      <c r="D308" s="326">
        <v>0</v>
      </c>
      <c r="E308" s="128"/>
    </row>
    <row r="309" ht="36" customHeight="1" spans="1:5">
      <c r="A309" s="450" t="s">
        <v>612</v>
      </c>
      <c r="B309" s="324" t="s">
        <v>613</v>
      </c>
      <c r="C309" s="326">
        <v>0</v>
      </c>
      <c r="D309" s="326">
        <v>0</v>
      </c>
      <c r="E309" s="128"/>
    </row>
    <row r="310" ht="36" customHeight="1" spans="1:5">
      <c r="A310" s="450" t="s">
        <v>614</v>
      </c>
      <c r="B310" s="324" t="s">
        <v>154</v>
      </c>
      <c r="C310" s="326">
        <v>0</v>
      </c>
      <c r="D310" s="326">
        <v>0</v>
      </c>
      <c r="E310" s="128"/>
    </row>
    <row r="311" ht="36" customHeight="1" spans="1:5">
      <c r="A311" s="450" t="s">
        <v>615</v>
      </c>
      <c r="B311" s="324" t="s">
        <v>616</v>
      </c>
      <c r="C311" s="326">
        <v>30</v>
      </c>
      <c r="D311" s="326">
        <v>0</v>
      </c>
      <c r="E311" s="128">
        <v>-1</v>
      </c>
    </row>
    <row r="312" ht="36" customHeight="1" spans="1:5">
      <c r="A312" s="449" t="s">
        <v>617</v>
      </c>
      <c r="B312" s="322" t="s">
        <v>618</v>
      </c>
      <c r="C312" s="328">
        <f>SUM(C313:C327)</f>
        <v>715</v>
      </c>
      <c r="D312" s="328">
        <f>SUM(D313:D327)</f>
        <v>838</v>
      </c>
      <c r="E312" s="128">
        <v>0.172</v>
      </c>
    </row>
    <row r="313" ht="36" customHeight="1" spans="1:5">
      <c r="A313" s="450" t="s">
        <v>619</v>
      </c>
      <c r="B313" s="324" t="s">
        <v>136</v>
      </c>
      <c r="C313" s="326">
        <v>538</v>
      </c>
      <c r="D313" s="326">
        <v>578</v>
      </c>
      <c r="E313" s="128">
        <v>0.074</v>
      </c>
    </row>
    <row r="314" ht="36" customHeight="1" spans="1:5">
      <c r="A314" s="450" t="s">
        <v>620</v>
      </c>
      <c r="B314" s="324" t="s">
        <v>138</v>
      </c>
      <c r="C314" s="326">
        <v>0</v>
      </c>
      <c r="D314" s="326">
        <v>0</v>
      </c>
      <c r="E314" s="128"/>
    </row>
    <row r="315" ht="36" customHeight="1" spans="1:5">
      <c r="A315" s="450" t="s">
        <v>621</v>
      </c>
      <c r="B315" s="324" t="s">
        <v>140</v>
      </c>
      <c r="C315" s="326">
        <v>0</v>
      </c>
      <c r="D315" s="326">
        <v>0</v>
      </c>
      <c r="E315" s="128"/>
    </row>
    <row r="316" ht="36" customHeight="1" spans="1:5">
      <c r="A316" s="450" t="s">
        <v>622</v>
      </c>
      <c r="B316" s="324" t="s">
        <v>623</v>
      </c>
      <c r="C316" s="326">
        <v>0</v>
      </c>
      <c r="D316" s="326">
        <v>59</v>
      </c>
      <c r="E316" s="128"/>
    </row>
    <row r="317" ht="36" customHeight="1" spans="1:5">
      <c r="A317" s="450" t="s">
        <v>624</v>
      </c>
      <c r="B317" s="324" t="s">
        <v>625</v>
      </c>
      <c r="C317" s="326">
        <v>0</v>
      </c>
      <c r="D317" s="326">
        <v>0</v>
      </c>
      <c r="E317" s="128"/>
    </row>
    <row r="318" ht="36" customHeight="1" spans="1:5">
      <c r="A318" s="456" t="s">
        <v>626</v>
      </c>
      <c r="B318" s="324" t="s">
        <v>627</v>
      </c>
      <c r="C318" s="326">
        <v>0</v>
      </c>
      <c r="D318" s="326">
        <v>0</v>
      </c>
      <c r="E318" s="128"/>
    </row>
    <row r="319" ht="36" customHeight="1" spans="1:5">
      <c r="A319" s="456" t="s">
        <v>628</v>
      </c>
      <c r="B319" s="324" t="s">
        <v>629</v>
      </c>
      <c r="C319" s="326">
        <v>14</v>
      </c>
      <c r="D319" s="326">
        <v>3</v>
      </c>
      <c r="E319" s="128">
        <v>-0.786</v>
      </c>
    </row>
    <row r="320" ht="36" customHeight="1" spans="1:5">
      <c r="A320" s="450" t="s">
        <v>630</v>
      </c>
      <c r="B320" s="324" t="s">
        <v>631</v>
      </c>
      <c r="C320" s="326">
        <v>0</v>
      </c>
      <c r="D320" s="326">
        <v>0</v>
      </c>
      <c r="E320" s="128"/>
    </row>
    <row r="321" ht="36" customHeight="1" spans="1:5">
      <c r="A321" s="450" t="s">
        <v>632</v>
      </c>
      <c r="B321" s="324" t="s">
        <v>633</v>
      </c>
      <c r="C321" s="326">
        <v>0</v>
      </c>
      <c r="D321" s="326">
        <v>0</v>
      </c>
      <c r="E321" s="128"/>
    </row>
    <row r="322" ht="36" customHeight="1" spans="1:5">
      <c r="A322" s="450" t="s">
        <v>634</v>
      </c>
      <c r="B322" s="324" t="s">
        <v>635</v>
      </c>
      <c r="C322" s="326">
        <v>0</v>
      </c>
      <c r="D322" s="326">
        <v>0</v>
      </c>
      <c r="E322" s="128"/>
    </row>
    <row r="323" ht="36" customHeight="1" spans="1:5">
      <c r="A323" s="450" t="s">
        <v>636</v>
      </c>
      <c r="B323" s="324" t="s">
        <v>637</v>
      </c>
      <c r="C323" s="326">
        <v>0</v>
      </c>
      <c r="D323" s="326">
        <v>0</v>
      </c>
      <c r="E323" s="128"/>
    </row>
    <row r="324" ht="36" customHeight="1" spans="1:5">
      <c r="A324" s="450" t="s">
        <v>638</v>
      </c>
      <c r="B324" s="324" t="s">
        <v>639</v>
      </c>
      <c r="C324" s="326">
        <v>10</v>
      </c>
      <c r="D324" s="326">
        <v>35</v>
      </c>
      <c r="E324" s="128">
        <v>2.5</v>
      </c>
    </row>
    <row r="325" ht="36" customHeight="1" spans="1:5">
      <c r="A325" s="450" t="s">
        <v>640</v>
      </c>
      <c r="B325" s="324" t="s">
        <v>237</v>
      </c>
      <c r="C325" s="326">
        <v>0</v>
      </c>
      <c r="D325" s="326">
        <v>0</v>
      </c>
      <c r="E325" s="128"/>
    </row>
    <row r="326" ht="36" customHeight="1" spans="1:5">
      <c r="A326" s="450" t="s">
        <v>641</v>
      </c>
      <c r="B326" s="324" t="s">
        <v>154</v>
      </c>
      <c r="C326" s="326">
        <v>0</v>
      </c>
      <c r="D326" s="326">
        <v>11</v>
      </c>
      <c r="E326" s="128"/>
    </row>
    <row r="327" ht="36" customHeight="1" spans="1:5">
      <c r="A327" s="450" t="s">
        <v>642</v>
      </c>
      <c r="B327" s="324" t="s">
        <v>643</v>
      </c>
      <c r="C327" s="326">
        <v>153</v>
      </c>
      <c r="D327" s="326">
        <v>152</v>
      </c>
      <c r="E327" s="128">
        <v>-0.007</v>
      </c>
    </row>
    <row r="328" ht="36" customHeight="1" spans="1:5">
      <c r="A328" s="449" t="s">
        <v>644</v>
      </c>
      <c r="B328" s="322" t="s">
        <v>645</v>
      </c>
      <c r="C328" s="328">
        <v>0</v>
      </c>
      <c r="D328" s="328">
        <v>0</v>
      </c>
      <c r="E328" s="128"/>
    </row>
    <row r="329" ht="36" customHeight="1" spans="1:5">
      <c r="A329" s="450" t="s">
        <v>646</v>
      </c>
      <c r="B329" s="324" t="s">
        <v>136</v>
      </c>
      <c r="C329" s="326">
        <v>0</v>
      </c>
      <c r="D329" s="326">
        <v>0</v>
      </c>
      <c r="E329" s="128"/>
    </row>
    <row r="330" ht="36" customHeight="1" spans="1:5">
      <c r="A330" s="450" t="s">
        <v>647</v>
      </c>
      <c r="B330" s="324" t="s">
        <v>138</v>
      </c>
      <c r="C330" s="326">
        <v>0</v>
      </c>
      <c r="D330" s="326">
        <v>0</v>
      </c>
      <c r="E330" s="128"/>
    </row>
    <row r="331" ht="36" customHeight="1" spans="1:5">
      <c r="A331" s="450" t="s">
        <v>648</v>
      </c>
      <c r="B331" s="324" t="s">
        <v>140</v>
      </c>
      <c r="C331" s="326">
        <v>0</v>
      </c>
      <c r="D331" s="326">
        <v>0</v>
      </c>
      <c r="E331" s="128"/>
    </row>
    <row r="332" ht="36" customHeight="1" spans="1:5">
      <c r="A332" s="450" t="s">
        <v>649</v>
      </c>
      <c r="B332" s="324" t="s">
        <v>650</v>
      </c>
      <c r="C332" s="326">
        <v>0</v>
      </c>
      <c r="D332" s="326">
        <v>0</v>
      </c>
      <c r="E332" s="128"/>
    </row>
    <row r="333" ht="36" customHeight="1" spans="1:5">
      <c r="A333" s="450" t="s">
        <v>651</v>
      </c>
      <c r="B333" s="324" t="s">
        <v>652</v>
      </c>
      <c r="C333" s="326">
        <v>0</v>
      </c>
      <c r="D333" s="326">
        <v>0</v>
      </c>
      <c r="E333" s="128"/>
    </row>
    <row r="334" ht="36" customHeight="1" spans="1:5">
      <c r="A334" s="450" t="s">
        <v>653</v>
      </c>
      <c r="B334" s="324" t="s">
        <v>654</v>
      </c>
      <c r="C334" s="326">
        <v>0</v>
      </c>
      <c r="D334" s="326">
        <v>0</v>
      </c>
      <c r="E334" s="128"/>
    </row>
    <row r="335" ht="36" customHeight="1" spans="1:5">
      <c r="A335" s="450" t="s">
        <v>655</v>
      </c>
      <c r="B335" s="324" t="s">
        <v>237</v>
      </c>
      <c r="C335" s="326">
        <v>0</v>
      </c>
      <c r="D335" s="326">
        <v>0</v>
      </c>
      <c r="E335" s="128"/>
    </row>
    <row r="336" ht="36" customHeight="1" spans="1:5">
      <c r="A336" s="450" t="s">
        <v>656</v>
      </c>
      <c r="B336" s="324" t="s">
        <v>154</v>
      </c>
      <c r="C336" s="326">
        <v>0</v>
      </c>
      <c r="D336" s="326">
        <v>0</v>
      </c>
      <c r="E336" s="128"/>
    </row>
    <row r="337" ht="36" customHeight="1" spans="1:5">
      <c r="A337" s="450" t="s">
        <v>657</v>
      </c>
      <c r="B337" s="324" t="s">
        <v>658</v>
      </c>
      <c r="C337" s="326">
        <v>0</v>
      </c>
      <c r="D337" s="326">
        <v>0</v>
      </c>
      <c r="E337" s="128"/>
    </row>
    <row r="338" ht="36" customHeight="1" spans="1:5">
      <c r="A338" s="449" t="s">
        <v>659</v>
      </c>
      <c r="B338" s="322" t="s">
        <v>660</v>
      </c>
      <c r="C338" s="328">
        <v>0</v>
      </c>
      <c r="D338" s="328">
        <v>0</v>
      </c>
      <c r="E338" s="128"/>
    </row>
    <row r="339" ht="36" customHeight="1" spans="1:5">
      <c r="A339" s="450" t="s">
        <v>661</v>
      </c>
      <c r="B339" s="324" t="s">
        <v>136</v>
      </c>
      <c r="C339" s="326">
        <v>0</v>
      </c>
      <c r="D339" s="326">
        <v>0</v>
      </c>
      <c r="E339" s="128"/>
    </row>
    <row r="340" ht="36" customHeight="1" spans="1:5">
      <c r="A340" s="450" t="s">
        <v>662</v>
      </c>
      <c r="B340" s="324" t="s">
        <v>138</v>
      </c>
      <c r="C340" s="326">
        <v>0</v>
      </c>
      <c r="D340" s="326">
        <v>0</v>
      </c>
      <c r="E340" s="128"/>
    </row>
    <row r="341" ht="36" customHeight="1" spans="1:5">
      <c r="A341" s="450" t="s">
        <v>663</v>
      </c>
      <c r="B341" s="324" t="s">
        <v>140</v>
      </c>
      <c r="C341" s="326">
        <v>0</v>
      </c>
      <c r="D341" s="326">
        <v>0</v>
      </c>
      <c r="E341" s="128"/>
    </row>
    <row r="342" ht="36" customHeight="1" spans="1:5">
      <c r="A342" s="450" t="s">
        <v>664</v>
      </c>
      <c r="B342" s="324" t="s">
        <v>665</v>
      </c>
      <c r="C342" s="326">
        <v>0</v>
      </c>
      <c r="D342" s="326">
        <v>0</v>
      </c>
      <c r="E342" s="128"/>
    </row>
    <row r="343" ht="36" customHeight="1" spans="1:5">
      <c r="A343" s="450" t="s">
        <v>666</v>
      </c>
      <c r="B343" s="324" t="s">
        <v>667</v>
      </c>
      <c r="C343" s="326">
        <v>0</v>
      </c>
      <c r="D343" s="326">
        <v>0</v>
      </c>
      <c r="E343" s="128"/>
    </row>
    <row r="344" ht="36" customHeight="1" spans="1:5">
      <c r="A344" s="450" t="s">
        <v>668</v>
      </c>
      <c r="B344" s="324" t="s">
        <v>669</v>
      </c>
      <c r="C344" s="326">
        <v>0</v>
      </c>
      <c r="D344" s="326">
        <v>0</v>
      </c>
      <c r="E344" s="128"/>
    </row>
    <row r="345" ht="36" customHeight="1" spans="1:5">
      <c r="A345" s="450" t="s">
        <v>670</v>
      </c>
      <c r="B345" s="324" t="s">
        <v>237</v>
      </c>
      <c r="C345" s="326">
        <v>0</v>
      </c>
      <c r="D345" s="326">
        <v>0</v>
      </c>
      <c r="E345" s="128"/>
    </row>
    <row r="346" ht="36" customHeight="1" spans="1:5">
      <c r="A346" s="450" t="s">
        <v>671</v>
      </c>
      <c r="B346" s="324" t="s">
        <v>154</v>
      </c>
      <c r="C346" s="326">
        <v>0</v>
      </c>
      <c r="D346" s="326">
        <v>0</v>
      </c>
      <c r="E346" s="128"/>
    </row>
    <row r="347" ht="36" customHeight="1" spans="1:5">
      <c r="A347" s="450" t="s">
        <v>672</v>
      </c>
      <c r="B347" s="324" t="s">
        <v>673</v>
      </c>
      <c r="C347" s="326">
        <v>0</v>
      </c>
      <c r="D347" s="326">
        <v>0</v>
      </c>
      <c r="E347" s="128"/>
    </row>
    <row r="348" ht="36" customHeight="1" spans="1:5">
      <c r="A348" s="449" t="s">
        <v>674</v>
      </c>
      <c r="B348" s="322" t="s">
        <v>675</v>
      </c>
      <c r="C348" s="328">
        <v>0</v>
      </c>
      <c r="D348" s="328">
        <v>0</v>
      </c>
      <c r="E348" s="128"/>
    </row>
    <row r="349" ht="36" customHeight="1" spans="1:5">
      <c r="A349" s="450" t="s">
        <v>676</v>
      </c>
      <c r="B349" s="324" t="s">
        <v>136</v>
      </c>
      <c r="C349" s="326">
        <v>0</v>
      </c>
      <c r="D349" s="326">
        <v>0</v>
      </c>
      <c r="E349" s="128"/>
    </row>
    <row r="350" ht="36" customHeight="1" spans="1:5">
      <c r="A350" s="450" t="s">
        <v>677</v>
      </c>
      <c r="B350" s="324" t="s">
        <v>138</v>
      </c>
      <c r="C350" s="326">
        <v>0</v>
      </c>
      <c r="D350" s="326">
        <v>0</v>
      </c>
      <c r="E350" s="128"/>
    </row>
    <row r="351" ht="36" customHeight="1" spans="1:5">
      <c r="A351" s="450" t="s">
        <v>678</v>
      </c>
      <c r="B351" s="324" t="s">
        <v>140</v>
      </c>
      <c r="C351" s="326">
        <v>0</v>
      </c>
      <c r="D351" s="326">
        <v>0</v>
      </c>
      <c r="E351" s="128"/>
    </row>
    <row r="352" ht="36" customHeight="1" spans="1:5">
      <c r="A352" s="450" t="s">
        <v>679</v>
      </c>
      <c r="B352" s="324" t="s">
        <v>680</v>
      </c>
      <c r="C352" s="326">
        <v>0</v>
      </c>
      <c r="D352" s="326">
        <v>0</v>
      </c>
      <c r="E352" s="128"/>
    </row>
    <row r="353" ht="36" customHeight="1" spans="1:5">
      <c r="A353" s="450" t="s">
        <v>681</v>
      </c>
      <c r="B353" s="324" t="s">
        <v>682</v>
      </c>
      <c r="C353" s="326">
        <v>0</v>
      </c>
      <c r="D353" s="326">
        <v>0</v>
      </c>
      <c r="E353" s="128"/>
    </row>
    <row r="354" ht="36" customHeight="1" spans="1:5">
      <c r="A354" s="450" t="s">
        <v>683</v>
      </c>
      <c r="B354" s="324" t="s">
        <v>154</v>
      </c>
      <c r="C354" s="326">
        <v>0</v>
      </c>
      <c r="D354" s="326">
        <v>0</v>
      </c>
      <c r="E354" s="128"/>
    </row>
    <row r="355" ht="36" customHeight="1" spans="1:5">
      <c r="A355" s="450" t="s">
        <v>684</v>
      </c>
      <c r="B355" s="324" t="s">
        <v>685</v>
      </c>
      <c r="C355" s="326">
        <v>0</v>
      </c>
      <c r="D355" s="326">
        <v>0</v>
      </c>
      <c r="E355" s="128"/>
    </row>
    <row r="356" ht="36" customHeight="1" spans="1:5">
      <c r="A356" s="449" t="s">
        <v>686</v>
      </c>
      <c r="B356" s="322" t="s">
        <v>687</v>
      </c>
      <c r="C356" s="328">
        <v>0</v>
      </c>
      <c r="D356" s="328">
        <v>0</v>
      </c>
      <c r="E356" s="128"/>
    </row>
    <row r="357" ht="36" customHeight="1" spans="1:5">
      <c r="A357" s="450" t="s">
        <v>688</v>
      </c>
      <c r="B357" s="324" t="s">
        <v>136</v>
      </c>
      <c r="C357" s="326">
        <v>0</v>
      </c>
      <c r="D357" s="326">
        <v>0</v>
      </c>
      <c r="E357" s="128"/>
    </row>
    <row r="358" ht="36" customHeight="1" spans="1:5">
      <c r="A358" s="450" t="s">
        <v>689</v>
      </c>
      <c r="B358" s="324" t="s">
        <v>138</v>
      </c>
      <c r="C358" s="326">
        <v>0</v>
      </c>
      <c r="D358" s="326">
        <v>0</v>
      </c>
      <c r="E358" s="128"/>
    </row>
    <row r="359" ht="36" customHeight="1" spans="1:5">
      <c r="A359" s="450" t="s">
        <v>690</v>
      </c>
      <c r="B359" s="324" t="s">
        <v>237</v>
      </c>
      <c r="C359" s="326">
        <v>0</v>
      </c>
      <c r="D359" s="326">
        <v>0</v>
      </c>
      <c r="E359" s="128"/>
    </row>
    <row r="360" ht="36" customHeight="1" spans="1:5">
      <c r="A360" s="450" t="s">
        <v>691</v>
      </c>
      <c r="B360" s="324" t="s">
        <v>692</v>
      </c>
      <c r="C360" s="326">
        <v>0</v>
      </c>
      <c r="D360" s="326">
        <v>0</v>
      </c>
      <c r="E360" s="128"/>
    </row>
    <row r="361" ht="36" customHeight="1" spans="1:5">
      <c r="A361" s="450" t="s">
        <v>693</v>
      </c>
      <c r="B361" s="324" t="s">
        <v>694</v>
      </c>
      <c r="C361" s="326">
        <v>0</v>
      </c>
      <c r="D361" s="326">
        <v>0</v>
      </c>
      <c r="E361" s="128"/>
    </row>
    <row r="362" ht="36" customHeight="1" spans="1:5">
      <c r="A362" s="449" t="s">
        <v>695</v>
      </c>
      <c r="B362" s="322" t="s">
        <v>696</v>
      </c>
      <c r="C362" s="328">
        <f>SUM(C363:C364)</f>
        <v>117</v>
      </c>
      <c r="D362" s="328">
        <f>SUM(D363:D364)</f>
        <v>11</v>
      </c>
      <c r="E362" s="128">
        <v>-0.906</v>
      </c>
    </row>
    <row r="363" ht="36" customHeight="1" spans="1:5">
      <c r="A363" s="450">
        <v>2049902</v>
      </c>
      <c r="B363" s="324" t="s">
        <v>697</v>
      </c>
      <c r="C363" s="326">
        <v>0</v>
      </c>
      <c r="D363" s="326">
        <v>0</v>
      </c>
      <c r="E363" s="128"/>
    </row>
    <row r="364" ht="36" customHeight="1" spans="1:5">
      <c r="A364" s="457" t="s">
        <v>698</v>
      </c>
      <c r="B364" s="324" t="s">
        <v>699</v>
      </c>
      <c r="C364" s="326">
        <v>117</v>
      </c>
      <c r="D364" s="326">
        <v>11</v>
      </c>
      <c r="E364" s="128">
        <v>-0.906</v>
      </c>
    </row>
    <row r="365" ht="36" customHeight="1" spans="1:5">
      <c r="A365" s="458" t="s">
        <v>700</v>
      </c>
      <c r="B365" s="459" t="s">
        <v>516</v>
      </c>
      <c r="C365" s="455">
        <v>0</v>
      </c>
      <c r="D365" s="455">
        <v>0</v>
      </c>
      <c r="E365" s="128"/>
    </row>
    <row r="366" ht="36" customHeight="1" spans="1:5">
      <c r="A366" s="458" t="s">
        <v>701</v>
      </c>
      <c r="B366" s="459" t="s">
        <v>702</v>
      </c>
      <c r="C366" s="455">
        <v>0</v>
      </c>
      <c r="D366" s="455">
        <v>0</v>
      </c>
      <c r="E366" s="128"/>
    </row>
    <row r="367" ht="36" customHeight="1" spans="1:5">
      <c r="A367" s="449" t="s">
        <v>76</v>
      </c>
      <c r="B367" s="322" t="s">
        <v>77</v>
      </c>
      <c r="C367" s="328">
        <f>SUM(C368,C373,C382,C388,C394,C398,C402,C406,C412,C419)</f>
        <v>67748</v>
      </c>
      <c r="D367" s="328">
        <f>SUM(D368,D373,D382,D388,D394,D398,D402,D406,D412,D419)</f>
        <v>60622</v>
      </c>
      <c r="E367" s="128">
        <v>-0.105</v>
      </c>
    </row>
    <row r="368" ht="36" customHeight="1" spans="1:5">
      <c r="A368" s="449" t="s">
        <v>703</v>
      </c>
      <c r="B368" s="322" t="s">
        <v>704</v>
      </c>
      <c r="C368" s="328">
        <f>SUM(C369:C372)</f>
        <v>1344</v>
      </c>
      <c r="D368" s="328">
        <f>SUM(D369:D372)</f>
        <v>1544</v>
      </c>
      <c r="E368" s="128">
        <v>0.149</v>
      </c>
    </row>
    <row r="369" ht="36" customHeight="1" spans="1:5">
      <c r="A369" s="450" t="s">
        <v>705</v>
      </c>
      <c r="B369" s="324" t="s">
        <v>136</v>
      </c>
      <c r="C369" s="326">
        <v>265</v>
      </c>
      <c r="D369" s="326">
        <v>241</v>
      </c>
      <c r="E369" s="128">
        <v>-0.091</v>
      </c>
    </row>
    <row r="370" ht="36" customHeight="1" spans="1:5">
      <c r="A370" s="450" t="s">
        <v>706</v>
      </c>
      <c r="B370" s="324" t="s">
        <v>138</v>
      </c>
      <c r="C370" s="326">
        <v>0</v>
      </c>
      <c r="D370" s="326">
        <v>0</v>
      </c>
      <c r="E370" s="128"/>
    </row>
    <row r="371" ht="36" customHeight="1" spans="1:5">
      <c r="A371" s="450" t="s">
        <v>707</v>
      </c>
      <c r="B371" s="324" t="s">
        <v>140</v>
      </c>
      <c r="C371" s="326">
        <v>0</v>
      </c>
      <c r="D371" s="326">
        <v>0</v>
      </c>
      <c r="E371" s="128"/>
    </row>
    <row r="372" ht="36" customHeight="1" spans="1:5">
      <c r="A372" s="450" t="s">
        <v>708</v>
      </c>
      <c r="B372" s="324" t="s">
        <v>709</v>
      </c>
      <c r="C372" s="326">
        <v>1079</v>
      </c>
      <c r="D372" s="326">
        <v>1303</v>
      </c>
      <c r="E372" s="128">
        <v>0.208</v>
      </c>
    </row>
    <row r="373" ht="36" customHeight="1" spans="1:5">
      <c r="A373" s="449" t="s">
        <v>710</v>
      </c>
      <c r="B373" s="322" t="s">
        <v>711</v>
      </c>
      <c r="C373" s="328">
        <f>SUM(C374:C381)</f>
        <v>60453</v>
      </c>
      <c r="D373" s="328">
        <f>SUM(D374:D381)</f>
        <v>55180</v>
      </c>
      <c r="E373" s="128">
        <v>-0.087</v>
      </c>
    </row>
    <row r="374" ht="36" customHeight="1" spans="1:5">
      <c r="A374" s="450" t="s">
        <v>712</v>
      </c>
      <c r="B374" s="324" t="s">
        <v>713</v>
      </c>
      <c r="C374" s="326">
        <v>2528</v>
      </c>
      <c r="D374" s="326">
        <v>4046</v>
      </c>
      <c r="E374" s="128">
        <v>0.6</v>
      </c>
    </row>
    <row r="375" ht="36" customHeight="1" spans="1:5">
      <c r="A375" s="450" t="s">
        <v>714</v>
      </c>
      <c r="B375" s="324" t="s">
        <v>715</v>
      </c>
      <c r="C375" s="326">
        <v>31387</v>
      </c>
      <c r="D375" s="326">
        <v>29880</v>
      </c>
      <c r="E375" s="128">
        <v>-0.048</v>
      </c>
    </row>
    <row r="376" ht="36" customHeight="1" spans="1:5">
      <c r="A376" s="450" t="s">
        <v>716</v>
      </c>
      <c r="B376" s="324" t="s">
        <v>717</v>
      </c>
      <c r="C376" s="326">
        <v>14300</v>
      </c>
      <c r="D376" s="326">
        <v>14901</v>
      </c>
      <c r="E376" s="128">
        <v>0.042</v>
      </c>
    </row>
    <row r="377" ht="36" customHeight="1" spans="1:5">
      <c r="A377" s="450" t="s">
        <v>718</v>
      </c>
      <c r="B377" s="324" t="s">
        <v>719</v>
      </c>
      <c r="C377" s="326">
        <v>5788</v>
      </c>
      <c r="D377" s="326">
        <v>6169</v>
      </c>
      <c r="E377" s="128">
        <v>0.066</v>
      </c>
    </row>
    <row r="378" ht="36" customHeight="1" spans="1:5">
      <c r="A378" s="450" t="s">
        <v>720</v>
      </c>
      <c r="B378" s="324" t="s">
        <v>721</v>
      </c>
      <c r="C378" s="326">
        <v>0</v>
      </c>
      <c r="D378" s="326">
        <v>0</v>
      </c>
      <c r="E378" s="128"/>
    </row>
    <row r="379" ht="36" customHeight="1" spans="1:5">
      <c r="A379" s="450" t="s">
        <v>722</v>
      </c>
      <c r="B379" s="324" t="s">
        <v>723</v>
      </c>
      <c r="C379" s="326">
        <v>0</v>
      </c>
      <c r="D379" s="326">
        <v>0</v>
      </c>
      <c r="E379" s="128"/>
    </row>
    <row r="380" ht="36" customHeight="1" spans="1:5">
      <c r="A380" s="450" t="s">
        <v>724</v>
      </c>
      <c r="B380" s="324" t="s">
        <v>725</v>
      </c>
      <c r="C380" s="326">
        <v>0</v>
      </c>
      <c r="D380" s="326">
        <v>0</v>
      </c>
      <c r="E380" s="128"/>
    </row>
    <row r="381" ht="36" customHeight="1" spans="1:5">
      <c r="A381" s="450" t="s">
        <v>726</v>
      </c>
      <c r="B381" s="324" t="s">
        <v>727</v>
      </c>
      <c r="C381" s="326">
        <v>6450</v>
      </c>
      <c r="D381" s="326">
        <v>184</v>
      </c>
      <c r="E381" s="128">
        <v>-0.971</v>
      </c>
    </row>
    <row r="382" ht="36" customHeight="1" spans="1:5">
      <c r="A382" s="449" t="s">
        <v>728</v>
      </c>
      <c r="B382" s="322" t="s">
        <v>729</v>
      </c>
      <c r="C382" s="328">
        <f>SUM(C383:C387)</f>
        <v>1215</v>
      </c>
      <c r="D382" s="328">
        <f>SUM(D383:D387)</f>
        <v>1392</v>
      </c>
      <c r="E382" s="128">
        <v>0.146</v>
      </c>
    </row>
    <row r="383" ht="36" customHeight="1" spans="1:5">
      <c r="A383" s="450" t="s">
        <v>730</v>
      </c>
      <c r="B383" s="324" t="s">
        <v>731</v>
      </c>
      <c r="C383" s="326">
        <v>0</v>
      </c>
      <c r="D383" s="326">
        <v>0</v>
      </c>
      <c r="E383" s="128"/>
    </row>
    <row r="384" ht="36" customHeight="1" spans="1:5">
      <c r="A384" s="450" t="s">
        <v>732</v>
      </c>
      <c r="B384" s="324" t="s">
        <v>733</v>
      </c>
      <c r="C384" s="326">
        <v>1215</v>
      </c>
      <c r="D384" s="326">
        <v>1392</v>
      </c>
      <c r="E384" s="128">
        <v>0.146</v>
      </c>
    </row>
    <row r="385" ht="36" customHeight="1" spans="1:5">
      <c r="A385" s="450" t="s">
        <v>734</v>
      </c>
      <c r="B385" s="324" t="s">
        <v>735</v>
      </c>
      <c r="C385" s="326">
        <v>0</v>
      </c>
      <c r="D385" s="326">
        <v>0</v>
      </c>
      <c r="E385" s="128"/>
    </row>
    <row r="386" ht="36" customHeight="1" spans="1:5">
      <c r="A386" s="450" t="s">
        <v>736</v>
      </c>
      <c r="B386" s="324" t="s">
        <v>737</v>
      </c>
      <c r="C386" s="326">
        <v>0</v>
      </c>
      <c r="D386" s="326">
        <v>0</v>
      </c>
      <c r="E386" s="128"/>
    </row>
    <row r="387" ht="36" customHeight="1" spans="1:5">
      <c r="A387" s="450" t="s">
        <v>738</v>
      </c>
      <c r="B387" s="324" t="s">
        <v>739</v>
      </c>
      <c r="C387" s="326">
        <v>0</v>
      </c>
      <c r="D387" s="326">
        <v>0</v>
      </c>
      <c r="E387" s="128"/>
    </row>
    <row r="388" ht="36" customHeight="1" spans="1:5">
      <c r="A388" s="449" t="s">
        <v>740</v>
      </c>
      <c r="B388" s="322" t="s">
        <v>741</v>
      </c>
      <c r="C388" s="328">
        <v>0</v>
      </c>
      <c r="D388" s="328">
        <v>0</v>
      </c>
      <c r="E388" s="128"/>
    </row>
    <row r="389" ht="36" customHeight="1" spans="1:5">
      <c r="A389" s="450" t="s">
        <v>742</v>
      </c>
      <c r="B389" s="324" t="s">
        <v>743</v>
      </c>
      <c r="C389" s="326">
        <v>0</v>
      </c>
      <c r="D389" s="326">
        <v>0</v>
      </c>
      <c r="E389" s="128"/>
    </row>
    <row r="390" ht="36" customHeight="1" spans="1:5">
      <c r="A390" s="450" t="s">
        <v>744</v>
      </c>
      <c r="B390" s="324" t="s">
        <v>745</v>
      </c>
      <c r="C390" s="326">
        <v>0</v>
      </c>
      <c r="D390" s="326">
        <v>0</v>
      </c>
      <c r="E390" s="128"/>
    </row>
    <row r="391" ht="36" customHeight="1" spans="1:5">
      <c r="A391" s="450" t="s">
        <v>746</v>
      </c>
      <c r="B391" s="324" t="s">
        <v>747</v>
      </c>
      <c r="C391" s="326">
        <v>0</v>
      </c>
      <c r="D391" s="326">
        <v>0</v>
      </c>
      <c r="E391" s="128"/>
    </row>
    <row r="392" ht="36" customHeight="1" spans="1:5">
      <c r="A392" s="450" t="s">
        <v>748</v>
      </c>
      <c r="B392" s="324" t="s">
        <v>749</v>
      </c>
      <c r="C392" s="326">
        <v>0</v>
      </c>
      <c r="D392" s="326">
        <v>0</v>
      </c>
      <c r="E392" s="128"/>
    </row>
    <row r="393" ht="36" customHeight="1" spans="1:5">
      <c r="A393" s="450" t="s">
        <v>750</v>
      </c>
      <c r="B393" s="324" t="s">
        <v>751</v>
      </c>
      <c r="C393" s="326">
        <v>0</v>
      </c>
      <c r="D393" s="326">
        <v>0</v>
      </c>
      <c r="E393" s="128"/>
    </row>
    <row r="394" ht="36" customHeight="1" spans="1:5">
      <c r="A394" s="449" t="s">
        <v>752</v>
      </c>
      <c r="B394" s="322" t="s">
        <v>753</v>
      </c>
      <c r="C394" s="328">
        <v>0</v>
      </c>
      <c r="D394" s="328">
        <v>0</v>
      </c>
      <c r="E394" s="128"/>
    </row>
    <row r="395" ht="36" customHeight="1" spans="1:5">
      <c r="A395" s="450" t="s">
        <v>754</v>
      </c>
      <c r="B395" s="324" t="s">
        <v>755</v>
      </c>
      <c r="C395" s="326">
        <v>0</v>
      </c>
      <c r="D395" s="326">
        <v>0</v>
      </c>
      <c r="E395" s="128"/>
    </row>
    <row r="396" ht="36" customHeight="1" spans="1:5">
      <c r="A396" s="450" t="s">
        <v>756</v>
      </c>
      <c r="B396" s="324" t="s">
        <v>757</v>
      </c>
      <c r="C396" s="326">
        <v>0</v>
      </c>
      <c r="D396" s="326">
        <v>0</v>
      </c>
      <c r="E396" s="128"/>
    </row>
    <row r="397" ht="36" customHeight="1" spans="1:5">
      <c r="A397" s="450" t="s">
        <v>758</v>
      </c>
      <c r="B397" s="324" t="s">
        <v>759</v>
      </c>
      <c r="C397" s="326">
        <v>0</v>
      </c>
      <c r="D397" s="326">
        <v>0</v>
      </c>
      <c r="E397" s="128"/>
    </row>
    <row r="398" ht="36" customHeight="1" spans="1:5">
      <c r="A398" s="449" t="s">
        <v>760</v>
      </c>
      <c r="B398" s="322" t="s">
        <v>761</v>
      </c>
      <c r="C398" s="328">
        <v>0</v>
      </c>
      <c r="D398" s="328">
        <v>0</v>
      </c>
      <c r="E398" s="128"/>
    </row>
    <row r="399" ht="36" customHeight="1" spans="1:5">
      <c r="A399" s="450" t="s">
        <v>762</v>
      </c>
      <c r="B399" s="324" t="s">
        <v>763</v>
      </c>
      <c r="C399" s="326">
        <v>0</v>
      </c>
      <c r="D399" s="326">
        <v>0</v>
      </c>
      <c r="E399" s="128"/>
    </row>
    <row r="400" ht="36" customHeight="1" spans="1:5">
      <c r="A400" s="450" t="s">
        <v>764</v>
      </c>
      <c r="B400" s="324" t="s">
        <v>765</v>
      </c>
      <c r="C400" s="326">
        <v>0</v>
      </c>
      <c r="D400" s="326">
        <v>0</v>
      </c>
      <c r="E400" s="128"/>
    </row>
    <row r="401" ht="36" customHeight="1" spans="1:5">
      <c r="A401" s="450" t="s">
        <v>766</v>
      </c>
      <c r="B401" s="324" t="s">
        <v>767</v>
      </c>
      <c r="C401" s="326">
        <v>0</v>
      </c>
      <c r="D401" s="326">
        <v>0</v>
      </c>
      <c r="E401" s="128"/>
    </row>
    <row r="402" ht="36" customHeight="1" spans="1:5">
      <c r="A402" s="449" t="s">
        <v>768</v>
      </c>
      <c r="B402" s="322" t="s">
        <v>769</v>
      </c>
      <c r="C402" s="328">
        <f>SUM(C403:C405)</f>
        <v>68</v>
      </c>
      <c r="D402" s="328">
        <f>SUM(D403:D405)</f>
        <v>124</v>
      </c>
      <c r="E402" s="128">
        <v>0.824</v>
      </c>
    </row>
    <row r="403" ht="36" customHeight="1" spans="1:5">
      <c r="A403" s="450" t="s">
        <v>770</v>
      </c>
      <c r="B403" s="324" t="s">
        <v>771</v>
      </c>
      <c r="C403" s="326">
        <v>68</v>
      </c>
      <c r="D403" s="326">
        <v>124</v>
      </c>
      <c r="E403" s="128">
        <v>0.824</v>
      </c>
    </row>
    <row r="404" ht="36" customHeight="1" spans="1:5">
      <c r="A404" s="450" t="s">
        <v>772</v>
      </c>
      <c r="B404" s="324" t="s">
        <v>773</v>
      </c>
      <c r="C404" s="326">
        <v>0</v>
      </c>
      <c r="D404" s="326">
        <v>0</v>
      </c>
      <c r="E404" s="128"/>
    </row>
    <row r="405" ht="36" customHeight="1" spans="1:5">
      <c r="A405" s="450" t="s">
        <v>774</v>
      </c>
      <c r="B405" s="324" t="s">
        <v>775</v>
      </c>
      <c r="C405" s="326">
        <v>0</v>
      </c>
      <c r="D405" s="326">
        <v>0</v>
      </c>
      <c r="E405" s="128"/>
    </row>
    <row r="406" ht="36" customHeight="1" spans="1:5">
      <c r="A406" s="449" t="s">
        <v>776</v>
      </c>
      <c r="B406" s="322" t="s">
        <v>777</v>
      </c>
      <c r="C406" s="328">
        <f>SUM(C407:C411)</f>
        <v>295</v>
      </c>
      <c r="D406" s="328">
        <f>SUM(D407:D411)</f>
        <v>344</v>
      </c>
      <c r="E406" s="128">
        <v>0.166</v>
      </c>
    </row>
    <row r="407" ht="36" customHeight="1" spans="1:5">
      <c r="A407" s="450" t="s">
        <v>778</v>
      </c>
      <c r="B407" s="324" t="s">
        <v>779</v>
      </c>
      <c r="C407" s="326">
        <v>0</v>
      </c>
      <c r="D407" s="326">
        <v>0</v>
      </c>
      <c r="E407" s="128"/>
    </row>
    <row r="408" ht="36" customHeight="1" spans="1:5">
      <c r="A408" s="450" t="s">
        <v>780</v>
      </c>
      <c r="B408" s="324" t="s">
        <v>781</v>
      </c>
      <c r="C408" s="326">
        <v>295</v>
      </c>
      <c r="D408" s="326">
        <v>344</v>
      </c>
      <c r="E408" s="128">
        <v>0.166</v>
      </c>
    </row>
    <row r="409" ht="36" customHeight="1" spans="1:5">
      <c r="A409" s="450" t="s">
        <v>782</v>
      </c>
      <c r="B409" s="324" t="s">
        <v>783</v>
      </c>
      <c r="C409" s="326">
        <v>0</v>
      </c>
      <c r="D409" s="326">
        <v>0</v>
      </c>
      <c r="E409" s="128"/>
    </row>
    <row r="410" ht="36" customHeight="1" spans="1:5">
      <c r="A410" s="450" t="s">
        <v>784</v>
      </c>
      <c r="B410" s="324" t="s">
        <v>785</v>
      </c>
      <c r="C410" s="326">
        <v>0</v>
      </c>
      <c r="D410" s="326">
        <v>0</v>
      </c>
      <c r="E410" s="128"/>
    </row>
    <row r="411" ht="36" customHeight="1" spans="1:5">
      <c r="A411" s="450" t="s">
        <v>786</v>
      </c>
      <c r="B411" s="324" t="s">
        <v>787</v>
      </c>
      <c r="C411" s="326">
        <v>0</v>
      </c>
      <c r="D411" s="326">
        <v>0</v>
      </c>
      <c r="E411" s="128"/>
    </row>
    <row r="412" ht="36" customHeight="1" spans="1:5">
      <c r="A412" s="449" t="s">
        <v>788</v>
      </c>
      <c r="B412" s="322" t="s">
        <v>789</v>
      </c>
      <c r="C412" s="328">
        <f>SUM(C413:C418)</f>
        <v>3511</v>
      </c>
      <c r="D412" s="328">
        <f>SUM(D413:D418)</f>
        <v>2038</v>
      </c>
      <c r="E412" s="128">
        <v>-0.42</v>
      </c>
    </row>
    <row r="413" s="441" customFormat="1" ht="36" customHeight="1" spans="1:5">
      <c r="A413" s="450" t="s">
        <v>790</v>
      </c>
      <c r="B413" s="324" t="s">
        <v>791</v>
      </c>
      <c r="C413" s="326">
        <v>0</v>
      </c>
      <c r="D413" s="326">
        <v>0</v>
      </c>
      <c r="E413" s="128"/>
    </row>
    <row r="414" ht="36" customHeight="1" spans="1:5">
      <c r="A414" s="450" t="s">
        <v>792</v>
      </c>
      <c r="B414" s="324" t="s">
        <v>793</v>
      </c>
      <c r="C414" s="326">
        <v>0</v>
      </c>
      <c r="D414" s="326">
        <v>0</v>
      </c>
      <c r="E414" s="128"/>
    </row>
    <row r="415" ht="36" customHeight="1" spans="1:5">
      <c r="A415" s="450" t="s">
        <v>794</v>
      </c>
      <c r="B415" s="324" t="s">
        <v>795</v>
      </c>
      <c r="C415" s="326">
        <v>0</v>
      </c>
      <c r="D415" s="326">
        <v>0</v>
      </c>
      <c r="E415" s="128"/>
    </row>
    <row r="416" s="441" customFormat="1" ht="36" customHeight="1" spans="1:5">
      <c r="A416" s="450" t="s">
        <v>796</v>
      </c>
      <c r="B416" s="324" t="s">
        <v>797</v>
      </c>
      <c r="C416" s="326">
        <v>0</v>
      </c>
      <c r="D416" s="326">
        <v>0</v>
      </c>
      <c r="E416" s="128"/>
    </row>
    <row r="417" ht="36" customHeight="1" spans="1:5">
      <c r="A417" s="450" t="s">
        <v>798</v>
      </c>
      <c r="B417" s="324" t="s">
        <v>799</v>
      </c>
      <c r="C417" s="326">
        <v>0</v>
      </c>
      <c r="D417" s="326">
        <v>0</v>
      </c>
      <c r="E417" s="128"/>
    </row>
    <row r="418" ht="36" customHeight="1" spans="1:5">
      <c r="A418" s="450" t="s">
        <v>800</v>
      </c>
      <c r="B418" s="324" t="s">
        <v>801</v>
      </c>
      <c r="C418" s="326">
        <v>3511</v>
      </c>
      <c r="D418" s="326">
        <v>2038</v>
      </c>
      <c r="E418" s="128">
        <v>-0.42</v>
      </c>
    </row>
    <row r="419" ht="36" customHeight="1" spans="1:5">
      <c r="A419" s="449" t="s">
        <v>802</v>
      </c>
      <c r="B419" s="322" t="s">
        <v>803</v>
      </c>
      <c r="C419" s="328">
        <f>SUM(C420)</f>
        <v>862</v>
      </c>
      <c r="D419" s="328">
        <f>SUM(D420)</f>
        <v>0</v>
      </c>
      <c r="E419" s="128">
        <v>-1</v>
      </c>
    </row>
    <row r="420" ht="36" customHeight="1" spans="1:5">
      <c r="A420" s="324">
        <v>2059999</v>
      </c>
      <c r="B420" s="324" t="s">
        <v>804</v>
      </c>
      <c r="C420" s="326">
        <v>862</v>
      </c>
      <c r="D420" s="326">
        <v>0</v>
      </c>
      <c r="E420" s="128">
        <v>-1</v>
      </c>
    </row>
    <row r="421" ht="36" customHeight="1" spans="1:5">
      <c r="A421" s="453" t="s">
        <v>805</v>
      </c>
      <c r="B421" s="454" t="s">
        <v>516</v>
      </c>
      <c r="C421" s="455">
        <v>0</v>
      </c>
      <c r="D421" s="455">
        <v>0</v>
      </c>
      <c r="E421" s="128"/>
    </row>
    <row r="422" ht="36" customHeight="1" spans="1:5">
      <c r="A422" s="453" t="s">
        <v>806</v>
      </c>
      <c r="B422" s="454" t="s">
        <v>807</v>
      </c>
      <c r="C422" s="455">
        <v>0</v>
      </c>
      <c r="D422" s="455">
        <v>0</v>
      </c>
      <c r="E422" s="128"/>
    </row>
    <row r="423" ht="36" customHeight="1" spans="1:5">
      <c r="A423" s="449" t="s">
        <v>78</v>
      </c>
      <c r="B423" s="322" t="s">
        <v>79</v>
      </c>
      <c r="C423" s="328">
        <f>C424+C429+C438+C444+C449+C454+C459+C466+C470+C474</f>
        <v>3998</v>
      </c>
      <c r="D423" s="328">
        <f>D424+D429+D438+D444+D449+D454+D459+D466+D470+D474</f>
        <v>2969</v>
      </c>
      <c r="E423" s="128">
        <v>-0.257</v>
      </c>
    </row>
    <row r="424" ht="36" customHeight="1" spans="1:5">
      <c r="A424" s="449" t="s">
        <v>808</v>
      </c>
      <c r="B424" s="322" t="s">
        <v>809</v>
      </c>
      <c r="C424" s="328">
        <f>SUM(C425:C428)</f>
        <v>3671</v>
      </c>
      <c r="D424" s="328">
        <f>SUM(D425:D428)</f>
        <v>2574</v>
      </c>
      <c r="E424" s="128">
        <v>-0.299</v>
      </c>
    </row>
    <row r="425" ht="36" customHeight="1" spans="1:5">
      <c r="A425" s="450" t="s">
        <v>810</v>
      </c>
      <c r="B425" s="324" t="s">
        <v>136</v>
      </c>
      <c r="C425" s="326">
        <v>517</v>
      </c>
      <c r="D425" s="326">
        <v>514</v>
      </c>
      <c r="E425" s="128">
        <v>-0.006</v>
      </c>
    </row>
    <row r="426" ht="36" customHeight="1" spans="1:5">
      <c r="A426" s="450" t="s">
        <v>811</v>
      </c>
      <c r="B426" s="324" t="s">
        <v>138</v>
      </c>
      <c r="C426" s="326">
        <v>0</v>
      </c>
      <c r="D426" s="326">
        <v>0</v>
      </c>
      <c r="E426" s="128"/>
    </row>
    <row r="427" ht="36" customHeight="1" spans="1:5">
      <c r="A427" s="450" t="s">
        <v>812</v>
      </c>
      <c r="B427" s="324" t="s">
        <v>140</v>
      </c>
      <c r="C427" s="326">
        <v>0</v>
      </c>
      <c r="D427" s="326">
        <v>0</v>
      </c>
      <c r="E427" s="128"/>
    </row>
    <row r="428" ht="36" customHeight="1" spans="1:5">
      <c r="A428" s="450" t="s">
        <v>813</v>
      </c>
      <c r="B428" s="324" t="s">
        <v>814</v>
      </c>
      <c r="C428" s="326">
        <v>3154</v>
      </c>
      <c r="D428" s="326">
        <v>2060</v>
      </c>
      <c r="E428" s="128">
        <v>-0.347</v>
      </c>
    </row>
    <row r="429" ht="36" customHeight="1" spans="1:5">
      <c r="A429" s="449" t="s">
        <v>815</v>
      </c>
      <c r="B429" s="322" t="s">
        <v>816</v>
      </c>
      <c r="C429" s="328">
        <v>0</v>
      </c>
      <c r="D429" s="328">
        <v>0</v>
      </c>
      <c r="E429" s="128"/>
    </row>
    <row r="430" ht="36" customHeight="1" spans="1:5">
      <c r="A430" s="450" t="s">
        <v>817</v>
      </c>
      <c r="B430" s="324" t="s">
        <v>818</v>
      </c>
      <c r="C430" s="326">
        <v>0</v>
      </c>
      <c r="D430" s="326">
        <v>0</v>
      </c>
      <c r="E430" s="128"/>
    </row>
    <row r="431" ht="36" customHeight="1" spans="1:5">
      <c r="A431" s="450" t="s">
        <v>819</v>
      </c>
      <c r="B431" s="324" t="s">
        <v>820</v>
      </c>
      <c r="C431" s="326">
        <v>0</v>
      </c>
      <c r="D431" s="326">
        <v>0</v>
      </c>
      <c r="E431" s="128"/>
    </row>
    <row r="432" ht="36" customHeight="1" spans="1:5">
      <c r="A432" s="450" t="s">
        <v>821</v>
      </c>
      <c r="B432" s="324" t="s">
        <v>822</v>
      </c>
      <c r="C432" s="326">
        <v>0</v>
      </c>
      <c r="D432" s="326">
        <v>0</v>
      </c>
      <c r="E432" s="128"/>
    </row>
    <row r="433" ht="36" customHeight="1" spans="1:5">
      <c r="A433" s="450" t="s">
        <v>823</v>
      </c>
      <c r="B433" s="324" t="s">
        <v>824</v>
      </c>
      <c r="C433" s="326">
        <v>0</v>
      </c>
      <c r="D433" s="326">
        <v>0</v>
      </c>
      <c r="E433" s="128"/>
    </row>
    <row r="434" ht="36" customHeight="1" spans="1:5">
      <c r="A434" s="450" t="s">
        <v>825</v>
      </c>
      <c r="B434" s="324" t="s">
        <v>826</v>
      </c>
      <c r="C434" s="326">
        <v>0</v>
      </c>
      <c r="D434" s="326">
        <v>0</v>
      </c>
      <c r="E434" s="128"/>
    </row>
    <row r="435" ht="36" customHeight="1" spans="1:5">
      <c r="A435" s="450" t="s">
        <v>827</v>
      </c>
      <c r="B435" s="324" t="s">
        <v>828</v>
      </c>
      <c r="C435" s="326">
        <v>0</v>
      </c>
      <c r="D435" s="326">
        <v>0</v>
      </c>
      <c r="E435" s="128"/>
    </row>
    <row r="436" ht="36" customHeight="1" spans="1:5">
      <c r="A436" s="452">
        <v>2060208</v>
      </c>
      <c r="B436" s="460" t="s">
        <v>829</v>
      </c>
      <c r="C436" s="326">
        <v>0</v>
      </c>
      <c r="D436" s="326">
        <v>0</v>
      </c>
      <c r="E436" s="128"/>
    </row>
    <row r="437" ht="36" customHeight="1" spans="1:5">
      <c r="A437" s="450" t="s">
        <v>830</v>
      </c>
      <c r="B437" s="324" t="s">
        <v>831</v>
      </c>
      <c r="C437" s="326">
        <v>0</v>
      </c>
      <c r="D437" s="326">
        <v>0</v>
      </c>
      <c r="E437" s="128"/>
    </row>
    <row r="438" ht="36" customHeight="1" spans="1:5">
      <c r="A438" s="449" t="s">
        <v>832</v>
      </c>
      <c r="B438" s="322" t="s">
        <v>833</v>
      </c>
      <c r="C438" s="328">
        <v>0</v>
      </c>
      <c r="D438" s="328">
        <v>0</v>
      </c>
      <c r="E438" s="128"/>
    </row>
    <row r="439" ht="36" customHeight="1" spans="1:5">
      <c r="A439" s="450" t="s">
        <v>834</v>
      </c>
      <c r="B439" s="324" t="s">
        <v>818</v>
      </c>
      <c r="C439" s="326">
        <v>0</v>
      </c>
      <c r="D439" s="326">
        <v>0</v>
      </c>
      <c r="E439" s="128"/>
    </row>
    <row r="440" ht="36" customHeight="1" spans="1:5">
      <c r="A440" s="450" t="s">
        <v>835</v>
      </c>
      <c r="B440" s="324" t="s">
        <v>836</v>
      </c>
      <c r="C440" s="326">
        <v>0</v>
      </c>
      <c r="D440" s="326">
        <v>0</v>
      </c>
      <c r="E440" s="128"/>
    </row>
    <row r="441" ht="36" customHeight="1" spans="1:5">
      <c r="A441" s="450" t="s">
        <v>837</v>
      </c>
      <c r="B441" s="324" t="s">
        <v>838</v>
      </c>
      <c r="C441" s="326">
        <v>0</v>
      </c>
      <c r="D441" s="326">
        <v>0</v>
      </c>
      <c r="E441" s="128"/>
    </row>
    <row r="442" ht="36" customHeight="1" spans="1:5">
      <c r="A442" s="450" t="s">
        <v>839</v>
      </c>
      <c r="B442" s="324" t="s">
        <v>840</v>
      </c>
      <c r="C442" s="326">
        <v>0</v>
      </c>
      <c r="D442" s="326">
        <v>0</v>
      </c>
      <c r="E442" s="128"/>
    </row>
    <row r="443" ht="36" customHeight="1" spans="1:5">
      <c r="A443" s="450" t="s">
        <v>841</v>
      </c>
      <c r="B443" s="324" t="s">
        <v>842</v>
      </c>
      <c r="C443" s="326">
        <v>0</v>
      </c>
      <c r="D443" s="326">
        <v>0</v>
      </c>
      <c r="E443" s="128"/>
    </row>
    <row r="444" ht="36" customHeight="1" spans="1:5">
      <c r="A444" s="449" t="s">
        <v>843</v>
      </c>
      <c r="B444" s="322" t="s">
        <v>844</v>
      </c>
      <c r="C444" s="328">
        <f>SUM(C445:C448)</f>
        <v>61</v>
      </c>
      <c r="D444" s="328">
        <f>SUM(D445:D448)</f>
        <v>20</v>
      </c>
      <c r="E444" s="128">
        <v>-0.672</v>
      </c>
    </row>
    <row r="445" ht="36" customHeight="1" spans="1:5">
      <c r="A445" s="450" t="s">
        <v>845</v>
      </c>
      <c r="B445" s="324" t="s">
        <v>818</v>
      </c>
      <c r="C445" s="326">
        <v>0</v>
      </c>
      <c r="D445" s="326">
        <v>0</v>
      </c>
      <c r="E445" s="128"/>
    </row>
    <row r="446" ht="36" customHeight="1" spans="1:5">
      <c r="A446" s="450" t="s">
        <v>846</v>
      </c>
      <c r="B446" s="324" t="s">
        <v>847</v>
      </c>
      <c r="C446" s="326">
        <v>0</v>
      </c>
      <c r="D446" s="326">
        <v>0</v>
      </c>
      <c r="E446" s="128"/>
    </row>
    <row r="447" ht="36" customHeight="1" spans="1:5">
      <c r="A447" s="461">
        <v>2060405</v>
      </c>
      <c r="B447" s="324" t="s">
        <v>848</v>
      </c>
      <c r="C447" s="326">
        <v>0</v>
      </c>
      <c r="D447" s="326">
        <v>0</v>
      </c>
      <c r="E447" s="128"/>
    </row>
    <row r="448" ht="36" customHeight="1" spans="1:5">
      <c r="A448" s="450" t="s">
        <v>849</v>
      </c>
      <c r="B448" s="324" t="s">
        <v>850</v>
      </c>
      <c r="C448" s="326">
        <v>61</v>
      </c>
      <c r="D448" s="326">
        <v>20</v>
      </c>
      <c r="E448" s="128">
        <v>-0.672</v>
      </c>
    </row>
    <row r="449" ht="36" customHeight="1" spans="1:5">
      <c r="A449" s="449" t="s">
        <v>851</v>
      </c>
      <c r="B449" s="322" t="s">
        <v>852</v>
      </c>
      <c r="C449" s="328">
        <f>SUM(C450:C453)</f>
        <v>46</v>
      </c>
      <c r="D449" s="328">
        <f>SUM(D450:D453)</f>
        <v>68</v>
      </c>
      <c r="E449" s="128">
        <v>0.478</v>
      </c>
    </row>
    <row r="450" ht="36" customHeight="1" spans="1:5">
      <c r="A450" s="450" t="s">
        <v>853</v>
      </c>
      <c r="B450" s="324" t="s">
        <v>818</v>
      </c>
      <c r="C450" s="326">
        <v>0</v>
      </c>
      <c r="D450" s="326">
        <v>0</v>
      </c>
      <c r="E450" s="128"/>
    </row>
    <row r="451" ht="36" customHeight="1" spans="1:5">
      <c r="A451" s="450" t="s">
        <v>854</v>
      </c>
      <c r="B451" s="324" t="s">
        <v>855</v>
      </c>
      <c r="C451" s="326">
        <v>0</v>
      </c>
      <c r="D451" s="326">
        <v>0</v>
      </c>
      <c r="E451" s="128"/>
    </row>
    <row r="452" ht="36" customHeight="1" spans="1:5">
      <c r="A452" s="450" t="s">
        <v>856</v>
      </c>
      <c r="B452" s="324" t="s">
        <v>857</v>
      </c>
      <c r="C452" s="326">
        <v>46</v>
      </c>
      <c r="D452" s="326">
        <v>68</v>
      </c>
      <c r="E452" s="128">
        <v>0.478</v>
      </c>
    </row>
    <row r="453" ht="36" customHeight="1" spans="1:5">
      <c r="A453" s="450" t="s">
        <v>858</v>
      </c>
      <c r="B453" s="324" t="s">
        <v>859</v>
      </c>
      <c r="C453" s="326">
        <v>0</v>
      </c>
      <c r="D453" s="326">
        <v>0</v>
      </c>
      <c r="E453" s="128"/>
    </row>
    <row r="454" ht="36" customHeight="1" spans="1:5">
      <c r="A454" s="449" t="s">
        <v>860</v>
      </c>
      <c r="B454" s="322" t="s">
        <v>861</v>
      </c>
      <c r="C454" s="328">
        <v>0</v>
      </c>
      <c r="D454" s="328">
        <v>0</v>
      </c>
      <c r="E454" s="128"/>
    </row>
    <row r="455" ht="36" customHeight="1" spans="1:5">
      <c r="A455" s="450" t="s">
        <v>862</v>
      </c>
      <c r="B455" s="324" t="s">
        <v>863</v>
      </c>
      <c r="C455" s="326">
        <v>0</v>
      </c>
      <c r="D455" s="326">
        <v>0</v>
      </c>
      <c r="E455" s="128"/>
    </row>
    <row r="456" ht="36" customHeight="1" spans="1:5">
      <c r="A456" s="450" t="s">
        <v>864</v>
      </c>
      <c r="B456" s="324" t="s">
        <v>865</v>
      </c>
      <c r="C456" s="326">
        <v>0</v>
      </c>
      <c r="D456" s="326">
        <v>0</v>
      </c>
      <c r="E456" s="128"/>
    </row>
    <row r="457" ht="36" customHeight="1" spans="1:5">
      <c r="A457" s="450" t="s">
        <v>866</v>
      </c>
      <c r="B457" s="324" t="s">
        <v>867</v>
      </c>
      <c r="C457" s="326">
        <v>0</v>
      </c>
      <c r="D457" s="326">
        <v>0</v>
      </c>
      <c r="E457" s="128"/>
    </row>
    <row r="458" ht="36" customHeight="1" spans="1:5">
      <c r="A458" s="450" t="s">
        <v>868</v>
      </c>
      <c r="B458" s="324" t="s">
        <v>869</v>
      </c>
      <c r="C458" s="326">
        <v>0</v>
      </c>
      <c r="D458" s="326">
        <v>0</v>
      </c>
      <c r="E458" s="128"/>
    </row>
    <row r="459" ht="36" customHeight="1" spans="1:5">
      <c r="A459" s="449" t="s">
        <v>870</v>
      </c>
      <c r="B459" s="322" t="s">
        <v>871</v>
      </c>
      <c r="C459" s="328">
        <f>SUM(C460:C465)</f>
        <v>220</v>
      </c>
      <c r="D459" s="328">
        <f>SUM(D460:D465)</f>
        <v>307</v>
      </c>
      <c r="E459" s="128">
        <v>0.395</v>
      </c>
    </row>
    <row r="460" ht="36" customHeight="1" spans="1:5">
      <c r="A460" s="450" t="s">
        <v>872</v>
      </c>
      <c r="B460" s="324" t="s">
        <v>818</v>
      </c>
      <c r="C460" s="326">
        <v>0</v>
      </c>
      <c r="D460" s="326">
        <v>0</v>
      </c>
      <c r="E460" s="128"/>
    </row>
    <row r="461" ht="36" customHeight="1" spans="1:5">
      <c r="A461" s="450" t="s">
        <v>873</v>
      </c>
      <c r="B461" s="324" t="s">
        <v>874</v>
      </c>
      <c r="C461" s="326">
        <v>179</v>
      </c>
      <c r="D461" s="326">
        <v>197</v>
      </c>
      <c r="E461" s="128">
        <v>0.101</v>
      </c>
    </row>
    <row r="462" ht="36" customHeight="1" spans="1:5">
      <c r="A462" s="450" t="s">
        <v>875</v>
      </c>
      <c r="B462" s="324" t="s">
        <v>876</v>
      </c>
      <c r="C462" s="326">
        <v>0</v>
      </c>
      <c r="D462" s="326">
        <v>0</v>
      </c>
      <c r="E462" s="128"/>
    </row>
    <row r="463" ht="36" customHeight="1" spans="1:5">
      <c r="A463" s="450" t="s">
        <v>877</v>
      </c>
      <c r="B463" s="324" t="s">
        <v>878</v>
      </c>
      <c r="C463" s="326">
        <v>0</v>
      </c>
      <c r="D463" s="326">
        <v>0</v>
      </c>
      <c r="E463" s="128"/>
    </row>
    <row r="464" ht="36" customHeight="1" spans="1:5">
      <c r="A464" s="450" t="s">
        <v>879</v>
      </c>
      <c r="B464" s="324" t="s">
        <v>880</v>
      </c>
      <c r="C464" s="326">
        <v>30</v>
      </c>
      <c r="D464" s="326">
        <v>100</v>
      </c>
      <c r="E464" s="128">
        <v>2.333</v>
      </c>
    </row>
    <row r="465" ht="36" customHeight="1" spans="1:5">
      <c r="A465" s="450" t="s">
        <v>881</v>
      </c>
      <c r="B465" s="324" t="s">
        <v>882</v>
      </c>
      <c r="C465" s="326">
        <v>11</v>
      </c>
      <c r="D465" s="326">
        <v>10</v>
      </c>
      <c r="E465" s="128">
        <v>-0.091</v>
      </c>
    </row>
    <row r="466" ht="36" customHeight="1" spans="1:5">
      <c r="A466" s="449" t="s">
        <v>883</v>
      </c>
      <c r="B466" s="322" t="s">
        <v>884</v>
      </c>
      <c r="C466" s="328">
        <v>0</v>
      </c>
      <c r="D466" s="328">
        <v>0</v>
      </c>
      <c r="E466" s="128"/>
    </row>
    <row r="467" ht="36" customHeight="1" spans="1:5">
      <c r="A467" s="450" t="s">
        <v>885</v>
      </c>
      <c r="B467" s="324" t="s">
        <v>886</v>
      </c>
      <c r="C467" s="326">
        <v>0</v>
      </c>
      <c r="D467" s="326">
        <v>0</v>
      </c>
      <c r="E467" s="128"/>
    </row>
    <row r="468" ht="36" customHeight="1" spans="1:5">
      <c r="A468" s="450" t="s">
        <v>887</v>
      </c>
      <c r="B468" s="324" t="s">
        <v>888</v>
      </c>
      <c r="C468" s="326">
        <v>0</v>
      </c>
      <c r="D468" s="326">
        <v>0</v>
      </c>
      <c r="E468" s="128"/>
    </row>
    <row r="469" ht="36" customHeight="1" spans="1:5">
      <c r="A469" s="450" t="s">
        <v>889</v>
      </c>
      <c r="B469" s="324" t="s">
        <v>890</v>
      </c>
      <c r="C469" s="326">
        <v>0</v>
      </c>
      <c r="D469" s="326">
        <v>0</v>
      </c>
      <c r="E469" s="128"/>
    </row>
    <row r="470" ht="36" customHeight="1" spans="1:5">
      <c r="A470" s="449" t="s">
        <v>891</v>
      </c>
      <c r="B470" s="322" t="s">
        <v>892</v>
      </c>
      <c r="C470" s="328">
        <v>0</v>
      </c>
      <c r="D470" s="328">
        <v>0</v>
      </c>
      <c r="E470" s="128"/>
    </row>
    <row r="471" ht="36" customHeight="1" spans="1:5">
      <c r="A471" s="450" t="s">
        <v>893</v>
      </c>
      <c r="B471" s="324" t="s">
        <v>894</v>
      </c>
      <c r="C471" s="326">
        <v>0</v>
      </c>
      <c r="D471" s="326">
        <v>0</v>
      </c>
      <c r="E471" s="128"/>
    </row>
    <row r="472" ht="36" customHeight="1" spans="1:5">
      <c r="A472" s="450" t="s">
        <v>895</v>
      </c>
      <c r="B472" s="324" t="s">
        <v>896</v>
      </c>
      <c r="C472" s="326">
        <v>0</v>
      </c>
      <c r="D472" s="326">
        <v>0</v>
      </c>
      <c r="E472" s="128"/>
    </row>
    <row r="473" ht="36" customHeight="1" spans="1:5">
      <c r="A473" s="450" t="s">
        <v>897</v>
      </c>
      <c r="B473" s="324" t="s">
        <v>898</v>
      </c>
      <c r="C473" s="326">
        <v>0</v>
      </c>
      <c r="D473" s="326">
        <v>0</v>
      </c>
      <c r="E473" s="128"/>
    </row>
    <row r="474" ht="36" customHeight="1" spans="1:5">
      <c r="A474" s="449" t="s">
        <v>899</v>
      </c>
      <c r="B474" s="322" t="s">
        <v>900</v>
      </c>
      <c r="C474" s="328">
        <f>SUM(C475:C478)</f>
        <v>0</v>
      </c>
      <c r="D474" s="328">
        <v>0</v>
      </c>
      <c r="E474" s="128"/>
    </row>
    <row r="475" ht="36" customHeight="1" spans="1:5">
      <c r="A475" s="450" t="s">
        <v>901</v>
      </c>
      <c r="B475" s="324" t="s">
        <v>902</v>
      </c>
      <c r="C475" s="326">
        <v>0</v>
      </c>
      <c r="D475" s="326">
        <v>0</v>
      </c>
      <c r="E475" s="128"/>
    </row>
    <row r="476" ht="36" customHeight="1" spans="1:5">
      <c r="A476" s="450" t="s">
        <v>903</v>
      </c>
      <c r="B476" s="324" t="s">
        <v>904</v>
      </c>
      <c r="C476" s="326">
        <v>0</v>
      </c>
      <c r="D476" s="326">
        <v>0</v>
      </c>
      <c r="E476" s="128"/>
    </row>
    <row r="477" ht="36" customHeight="1" spans="1:5">
      <c r="A477" s="450" t="s">
        <v>905</v>
      </c>
      <c r="B477" s="324" t="s">
        <v>906</v>
      </c>
      <c r="C477" s="326">
        <v>0</v>
      </c>
      <c r="D477" s="326">
        <v>0</v>
      </c>
      <c r="E477" s="128"/>
    </row>
    <row r="478" ht="36" customHeight="1" spans="1:5">
      <c r="A478" s="450" t="s">
        <v>907</v>
      </c>
      <c r="B478" s="324" t="s">
        <v>908</v>
      </c>
      <c r="C478" s="326">
        <v>0</v>
      </c>
      <c r="D478" s="326">
        <v>0</v>
      </c>
      <c r="E478" s="128"/>
    </row>
    <row r="479" ht="36" customHeight="1" spans="1:5">
      <c r="A479" s="449" t="s">
        <v>909</v>
      </c>
      <c r="B479" s="459" t="s">
        <v>516</v>
      </c>
      <c r="C479" s="455">
        <v>0</v>
      </c>
      <c r="D479" s="455">
        <v>0</v>
      </c>
      <c r="E479" s="128"/>
    </row>
    <row r="480" ht="36" customHeight="1" spans="1:5">
      <c r="A480" s="449" t="s">
        <v>80</v>
      </c>
      <c r="B480" s="322" t="s">
        <v>81</v>
      </c>
      <c r="C480" s="328">
        <f>C481+C497+C505+C516+C525+C535</f>
        <v>11058</v>
      </c>
      <c r="D480" s="328">
        <f>D481+D497+D505+D516+D525+D535</f>
        <v>4810</v>
      </c>
      <c r="E480" s="128">
        <v>-0.565</v>
      </c>
    </row>
    <row r="481" ht="36" customHeight="1" spans="1:5">
      <c r="A481" s="449" t="s">
        <v>910</v>
      </c>
      <c r="B481" s="322" t="s">
        <v>911</v>
      </c>
      <c r="C481" s="328">
        <f>SUM(C482:C496)</f>
        <v>9291</v>
      </c>
      <c r="D481" s="328">
        <f>SUM(D482:D496)</f>
        <v>3538</v>
      </c>
      <c r="E481" s="128">
        <v>-0.619</v>
      </c>
    </row>
    <row r="482" ht="36" customHeight="1" spans="1:5">
      <c r="A482" s="450" t="s">
        <v>912</v>
      </c>
      <c r="B482" s="324" t="s">
        <v>136</v>
      </c>
      <c r="C482" s="326">
        <v>567</v>
      </c>
      <c r="D482" s="326">
        <v>623</v>
      </c>
      <c r="E482" s="128">
        <v>0.099</v>
      </c>
    </row>
    <row r="483" ht="36" customHeight="1" spans="1:5">
      <c r="A483" s="450" t="s">
        <v>913</v>
      </c>
      <c r="B483" s="324" t="s">
        <v>138</v>
      </c>
      <c r="C483" s="326">
        <v>0</v>
      </c>
      <c r="D483" s="326">
        <v>0</v>
      </c>
      <c r="E483" s="128"/>
    </row>
    <row r="484" ht="36" customHeight="1" spans="1:5">
      <c r="A484" s="450" t="s">
        <v>914</v>
      </c>
      <c r="B484" s="324" t="s">
        <v>140</v>
      </c>
      <c r="C484" s="326">
        <v>0</v>
      </c>
      <c r="D484" s="326">
        <v>0</v>
      </c>
      <c r="E484" s="128"/>
    </row>
    <row r="485" ht="36" customHeight="1" spans="1:5">
      <c r="A485" s="450" t="s">
        <v>915</v>
      </c>
      <c r="B485" s="324" t="s">
        <v>916</v>
      </c>
      <c r="C485" s="326">
        <v>172</v>
      </c>
      <c r="D485" s="326">
        <v>177</v>
      </c>
      <c r="E485" s="128">
        <v>0.029</v>
      </c>
    </row>
    <row r="486" ht="36" customHeight="1" spans="1:5">
      <c r="A486" s="450" t="s">
        <v>917</v>
      </c>
      <c r="B486" s="324" t="s">
        <v>918</v>
      </c>
      <c r="C486" s="326">
        <v>0</v>
      </c>
      <c r="D486" s="326">
        <v>0</v>
      </c>
      <c r="E486" s="128"/>
    </row>
    <row r="487" ht="36" customHeight="1" spans="1:5">
      <c r="A487" s="450" t="s">
        <v>919</v>
      </c>
      <c r="B487" s="324" t="s">
        <v>920</v>
      </c>
      <c r="C487" s="326">
        <v>0</v>
      </c>
      <c r="D487" s="326">
        <v>0</v>
      </c>
      <c r="E487" s="128"/>
    </row>
    <row r="488" ht="36" customHeight="1" spans="1:5">
      <c r="A488" s="450" t="s">
        <v>921</v>
      </c>
      <c r="B488" s="324" t="s">
        <v>922</v>
      </c>
      <c r="C488" s="326">
        <v>383</v>
      </c>
      <c r="D488" s="326">
        <v>381</v>
      </c>
      <c r="E488" s="128">
        <v>-0.005</v>
      </c>
    </row>
    <row r="489" ht="36" customHeight="1" spans="1:5">
      <c r="A489" s="450" t="s">
        <v>923</v>
      </c>
      <c r="B489" s="324" t="s">
        <v>924</v>
      </c>
      <c r="C489" s="326">
        <v>15</v>
      </c>
      <c r="D489" s="326">
        <v>0</v>
      </c>
      <c r="E489" s="128">
        <v>-1</v>
      </c>
    </row>
    <row r="490" ht="36" customHeight="1" spans="1:5">
      <c r="A490" s="450" t="s">
        <v>925</v>
      </c>
      <c r="B490" s="324" t="s">
        <v>926</v>
      </c>
      <c r="C490" s="326">
        <v>474</v>
      </c>
      <c r="D490" s="326">
        <v>396</v>
      </c>
      <c r="E490" s="128">
        <v>-0.165</v>
      </c>
    </row>
    <row r="491" ht="36" customHeight="1" spans="1:5">
      <c r="A491" s="450" t="s">
        <v>927</v>
      </c>
      <c r="B491" s="324" t="s">
        <v>928</v>
      </c>
      <c r="C491" s="326">
        <v>0</v>
      </c>
      <c r="D491" s="326">
        <v>0</v>
      </c>
      <c r="E491" s="128"/>
    </row>
    <row r="492" ht="36" customHeight="1" spans="1:5">
      <c r="A492" s="450" t="s">
        <v>929</v>
      </c>
      <c r="B492" s="324" t="s">
        <v>930</v>
      </c>
      <c r="C492" s="326">
        <v>26</v>
      </c>
      <c r="D492" s="326">
        <v>20</v>
      </c>
      <c r="E492" s="128">
        <v>-0.231</v>
      </c>
    </row>
    <row r="493" ht="36" customHeight="1" spans="1:5">
      <c r="A493" s="450" t="s">
        <v>931</v>
      </c>
      <c r="B493" s="324" t="s">
        <v>932</v>
      </c>
      <c r="C493" s="326">
        <v>0</v>
      </c>
      <c r="D493" s="326">
        <v>0</v>
      </c>
      <c r="E493" s="128"/>
    </row>
    <row r="494" ht="36" customHeight="1" spans="1:5">
      <c r="A494" s="450" t="s">
        <v>933</v>
      </c>
      <c r="B494" s="324" t="s">
        <v>934</v>
      </c>
      <c r="C494" s="326">
        <v>370</v>
      </c>
      <c r="D494" s="326">
        <v>0</v>
      </c>
      <c r="E494" s="128">
        <v>-1</v>
      </c>
    </row>
    <row r="495" ht="36" customHeight="1" spans="1:5">
      <c r="A495" s="450" t="s">
        <v>935</v>
      </c>
      <c r="B495" s="324" t="s">
        <v>936</v>
      </c>
      <c r="C495" s="326">
        <v>0</v>
      </c>
      <c r="D495" s="326">
        <v>0</v>
      </c>
      <c r="E495" s="128"/>
    </row>
    <row r="496" ht="36" customHeight="1" spans="1:5">
      <c r="A496" s="450" t="s">
        <v>937</v>
      </c>
      <c r="B496" s="324" t="s">
        <v>938</v>
      </c>
      <c r="C496" s="326">
        <v>7284</v>
      </c>
      <c r="D496" s="326">
        <v>1941</v>
      </c>
      <c r="E496" s="128">
        <v>-0.734</v>
      </c>
    </row>
    <row r="497" ht="36" customHeight="1" spans="1:5">
      <c r="A497" s="449" t="s">
        <v>939</v>
      </c>
      <c r="B497" s="322" t="s">
        <v>940</v>
      </c>
      <c r="C497" s="328">
        <f>SUM(C498:C504)</f>
        <v>68</v>
      </c>
      <c r="D497" s="328">
        <f>SUM(D498:D504)</f>
        <v>97</v>
      </c>
      <c r="E497" s="128">
        <v>0.426</v>
      </c>
    </row>
    <row r="498" ht="36" customHeight="1" spans="1:5">
      <c r="A498" s="450" t="s">
        <v>941</v>
      </c>
      <c r="B498" s="324" t="s">
        <v>136</v>
      </c>
      <c r="C498" s="326">
        <v>0</v>
      </c>
      <c r="D498" s="326">
        <v>0</v>
      </c>
      <c r="E498" s="128"/>
    </row>
    <row r="499" ht="36" customHeight="1" spans="1:5">
      <c r="A499" s="450" t="s">
        <v>942</v>
      </c>
      <c r="B499" s="324" t="s">
        <v>138</v>
      </c>
      <c r="C499" s="326">
        <v>0</v>
      </c>
      <c r="D499" s="326">
        <v>0</v>
      </c>
      <c r="E499" s="128"/>
    </row>
    <row r="500" ht="36" customHeight="1" spans="1:5">
      <c r="A500" s="450" t="s">
        <v>943</v>
      </c>
      <c r="B500" s="324" t="s">
        <v>140</v>
      </c>
      <c r="C500" s="326">
        <v>0</v>
      </c>
      <c r="D500" s="326">
        <v>0</v>
      </c>
      <c r="E500" s="128"/>
    </row>
    <row r="501" ht="36" customHeight="1" spans="1:5">
      <c r="A501" s="450" t="s">
        <v>944</v>
      </c>
      <c r="B501" s="324" t="s">
        <v>945</v>
      </c>
      <c r="C501" s="326">
        <v>19</v>
      </c>
      <c r="D501" s="326">
        <v>47</v>
      </c>
      <c r="E501" s="128">
        <v>1.474</v>
      </c>
    </row>
    <row r="502" ht="36" customHeight="1" spans="1:5">
      <c r="A502" s="450" t="s">
        <v>946</v>
      </c>
      <c r="B502" s="324" t="s">
        <v>947</v>
      </c>
      <c r="C502" s="326">
        <v>0</v>
      </c>
      <c r="D502" s="326">
        <v>0</v>
      </c>
      <c r="E502" s="128"/>
    </row>
    <row r="503" ht="36" customHeight="1" spans="1:5">
      <c r="A503" s="450" t="s">
        <v>948</v>
      </c>
      <c r="B503" s="324" t="s">
        <v>949</v>
      </c>
      <c r="C503" s="326">
        <v>0</v>
      </c>
      <c r="D503" s="326">
        <v>0</v>
      </c>
      <c r="E503" s="128"/>
    </row>
    <row r="504" ht="36" customHeight="1" spans="1:5">
      <c r="A504" s="450" t="s">
        <v>950</v>
      </c>
      <c r="B504" s="324" t="s">
        <v>951</v>
      </c>
      <c r="C504" s="326">
        <v>49</v>
      </c>
      <c r="D504" s="326">
        <v>50</v>
      </c>
      <c r="E504" s="128">
        <v>0.02</v>
      </c>
    </row>
    <row r="505" ht="36" customHeight="1" spans="1:5">
      <c r="A505" s="449" t="s">
        <v>952</v>
      </c>
      <c r="B505" s="322" t="s">
        <v>953</v>
      </c>
      <c r="C505" s="328">
        <f>SUM(C506:C515)</f>
        <v>387</v>
      </c>
      <c r="D505" s="328">
        <f>SUM(D506:D515)</f>
        <v>261</v>
      </c>
      <c r="E505" s="128">
        <v>-0.326</v>
      </c>
    </row>
    <row r="506" ht="36" customHeight="1" spans="1:5">
      <c r="A506" s="450" t="s">
        <v>954</v>
      </c>
      <c r="B506" s="324" t="s">
        <v>136</v>
      </c>
      <c r="C506" s="326">
        <v>0</v>
      </c>
      <c r="D506" s="326">
        <v>0</v>
      </c>
      <c r="E506" s="128"/>
    </row>
    <row r="507" ht="36" customHeight="1" spans="1:5">
      <c r="A507" s="450" t="s">
        <v>955</v>
      </c>
      <c r="B507" s="324" t="s">
        <v>138</v>
      </c>
      <c r="C507" s="326">
        <v>0</v>
      </c>
      <c r="D507" s="326">
        <v>0</v>
      </c>
      <c r="E507" s="128"/>
    </row>
    <row r="508" ht="36" customHeight="1" spans="1:5">
      <c r="A508" s="450" t="s">
        <v>956</v>
      </c>
      <c r="B508" s="324" t="s">
        <v>140</v>
      </c>
      <c r="C508" s="326">
        <v>0</v>
      </c>
      <c r="D508" s="326">
        <v>0</v>
      </c>
      <c r="E508" s="128"/>
    </row>
    <row r="509" ht="36" customHeight="1" spans="1:5">
      <c r="A509" s="450" t="s">
        <v>957</v>
      </c>
      <c r="B509" s="324" t="s">
        <v>958</v>
      </c>
      <c r="C509" s="326">
        <v>0</v>
      </c>
      <c r="D509" s="326">
        <v>0</v>
      </c>
      <c r="E509" s="128"/>
    </row>
    <row r="510" ht="36" customHeight="1" spans="1:5">
      <c r="A510" s="450" t="s">
        <v>959</v>
      </c>
      <c r="B510" s="324" t="s">
        <v>960</v>
      </c>
      <c r="C510" s="326">
        <v>27</v>
      </c>
      <c r="D510" s="326">
        <v>0</v>
      </c>
      <c r="E510" s="128">
        <v>-1</v>
      </c>
    </row>
    <row r="511" ht="36" customHeight="1" spans="1:5">
      <c r="A511" s="450" t="s">
        <v>961</v>
      </c>
      <c r="B511" s="324" t="s">
        <v>962</v>
      </c>
      <c r="C511" s="326">
        <v>0</v>
      </c>
      <c r="D511" s="326">
        <v>0</v>
      </c>
      <c r="E511" s="128"/>
    </row>
    <row r="512" ht="36" customHeight="1" spans="1:5">
      <c r="A512" s="450" t="s">
        <v>963</v>
      </c>
      <c r="B512" s="324" t="s">
        <v>964</v>
      </c>
      <c r="C512" s="326">
        <v>360</v>
      </c>
      <c r="D512" s="326">
        <v>258</v>
      </c>
      <c r="E512" s="128">
        <v>-0.283</v>
      </c>
    </row>
    <row r="513" ht="36" customHeight="1" spans="1:5">
      <c r="A513" s="450" t="s">
        <v>965</v>
      </c>
      <c r="B513" s="324" t="s">
        <v>966</v>
      </c>
      <c r="C513" s="326">
        <v>0</v>
      </c>
      <c r="D513" s="326">
        <v>0</v>
      </c>
      <c r="E513" s="128"/>
    </row>
    <row r="514" ht="36" customHeight="1" spans="1:5">
      <c r="A514" s="450" t="s">
        <v>967</v>
      </c>
      <c r="B514" s="324" t="s">
        <v>968</v>
      </c>
      <c r="C514" s="326">
        <v>0</v>
      </c>
      <c r="D514" s="326">
        <v>0</v>
      </c>
      <c r="E514" s="128"/>
    </row>
    <row r="515" ht="36" customHeight="1" spans="1:5">
      <c r="A515" s="450" t="s">
        <v>969</v>
      </c>
      <c r="B515" s="324" t="s">
        <v>970</v>
      </c>
      <c r="C515" s="326">
        <v>0</v>
      </c>
      <c r="D515" s="326">
        <v>3</v>
      </c>
      <c r="E515" s="128"/>
    </row>
    <row r="516" ht="36" customHeight="1" spans="1:5">
      <c r="A516" s="449" t="s">
        <v>971</v>
      </c>
      <c r="B516" s="322" t="s">
        <v>972</v>
      </c>
      <c r="C516" s="328">
        <v>0</v>
      </c>
      <c r="D516" s="328">
        <v>0</v>
      </c>
      <c r="E516" s="128"/>
    </row>
    <row r="517" ht="36" customHeight="1" spans="1:5">
      <c r="A517" s="450" t="s">
        <v>973</v>
      </c>
      <c r="B517" s="324" t="s">
        <v>136</v>
      </c>
      <c r="C517" s="326">
        <v>0</v>
      </c>
      <c r="D517" s="326">
        <v>0</v>
      </c>
      <c r="E517" s="128"/>
    </row>
    <row r="518" ht="36" customHeight="1" spans="1:5">
      <c r="A518" s="450" t="s">
        <v>974</v>
      </c>
      <c r="B518" s="324" t="s">
        <v>138</v>
      </c>
      <c r="C518" s="326">
        <v>0</v>
      </c>
      <c r="D518" s="326">
        <v>0</v>
      </c>
      <c r="E518" s="128"/>
    </row>
    <row r="519" ht="36" customHeight="1" spans="1:5">
      <c r="A519" s="450" t="s">
        <v>975</v>
      </c>
      <c r="B519" s="324" t="s">
        <v>140</v>
      </c>
      <c r="C519" s="326">
        <v>0</v>
      </c>
      <c r="D519" s="326">
        <v>0</v>
      </c>
      <c r="E519" s="128"/>
    </row>
    <row r="520" ht="36" customHeight="1" spans="1:5">
      <c r="A520" s="450" t="s">
        <v>976</v>
      </c>
      <c r="B520" s="324" t="s">
        <v>977</v>
      </c>
      <c r="C520" s="326">
        <v>0</v>
      </c>
      <c r="D520" s="326">
        <v>0</v>
      </c>
      <c r="E520" s="128"/>
    </row>
    <row r="521" ht="36" customHeight="1" spans="1:5">
      <c r="A521" s="450" t="s">
        <v>978</v>
      </c>
      <c r="B521" s="324" t="s">
        <v>979</v>
      </c>
      <c r="C521" s="326">
        <v>0</v>
      </c>
      <c r="D521" s="326">
        <v>0</v>
      </c>
      <c r="E521" s="128"/>
    </row>
    <row r="522" ht="36" customHeight="1" spans="1:5">
      <c r="A522" s="450" t="s">
        <v>980</v>
      </c>
      <c r="B522" s="324" t="s">
        <v>981</v>
      </c>
      <c r="C522" s="326">
        <v>0</v>
      </c>
      <c r="D522" s="326">
        <v>0</v>
      </c>
      <c r="E522" s="128"/>
    </row>
    <row r="523" ht="36" customHeight="1" spans="1:5">
      <c r="A523" s="450" t="s">
        <v>982</v>
      </c>
      <c r="B523" s="324" t="s">
        <v>983</v>
      </c>
      <c r="C523" s="326">
        <v>0</v>
      </c>
      <c r="D523" s="326">
        <v>0</v>
      </c>
      <c r="E523" s="128"/>
    </row>
    <row r="524" ht="36" customHeight="1" spans="1:5">
      <c r="A524" s="450" t="s">
        <v>984</v>
      </c>
      <c r="B524" s="324" t="s">
        <v>985</v>
      </c>
      <c r="C524" s="326">
        <v>0</v>
      </c>
      <c r="D524" s="326">
        <v>0</v>
      </c>
      <c r="E524" s="128"/>
    </row>
    <row r="525" ht="36" customHeight="1" spans="1:5">
      <c r="A525" s="449" t="s">
        <v>986</v>
      </c>
      <c r="B525" s="322" t="s">
        <v>987</v>
      </c>
      <c r="C525" s="328">
        <f>SUM(C526:C534)</f>
        <v>603</v>
      </c>
      <c r="D525" s="328">
        <f>SUM(D526:D534)</f>
        <v>416</v>
      </c>
      <c r="E525" s="128">
        <v>-0.31</v>
      </c>
    </row>
    <row r="526" ht="36" customHeight="1" spans="1:5">
      <c r="A526" s="450" t="s">
        <v>988</v>
      </c>
      <c r="B526" s="324" t="s">
        <v>136</v>
      </c>
      <c r="C526" s="326">
        <v>0</v>
      </c>
      <c r="D526" s="326">
        <v>0</v>
      </c>
      <c r="E526" s="128"/>
    </row>
    <row r="527" ht="36" customHeight="1" spans="1:5">
      <c r="A527" s="450" t="s">
        <v>989</v>
      </c>
      <c r="B527" s="324" t="s">
        <v>138</v>
      </c>
      <c r="C527" s="326">
        <v>0</v>
      </c>
      <c r="D527" s="326">
        <v>0</v>
      </c>
      <c r="E527" s="128"/>
    </row>
    <row r="528" ht="36" customHeight="1" spans="1:5">
      <c r="A528" s="450" t="s">
        <v>990</v>
      </c>
      <c r="B528" s="324" t="s">
        <v>140</v>
      </c>
      <c r="C528" s="326">
        <v>0</v>
      </c>
      <c r="D528" s="326">
        <v>0</v>
      </c>
      <c r="E528" s="128"/>
    </row>
    <row r="529" ht="36" customHeight="1" spans="1:5">
      <c r="A529" s="450" t="s">
        <v>991</v>
      </c>
      <c r="B529" s="324" t="s">
        <v>992</v>
      </c>
      <c r="C529" s="326">
        <v>0</v>
      </c>
      <c r="D529" s="326">
        <v>0</v>
      </c>
      <c r="E529" s="128"/>
    </row>
    <row r="530" ht="36" customHeight="1" spans="1:5">
      <c r="A530" s="450" t="s">
        <v>993</v>
      </c>
      <c r="B530" s="324" t="s">
        <v>994</v>
      </c>
      <c r="C530" s="326">
        <v>0</v>
      </c>
      <c r="D530" s="326">
        <v>0</v>
      </c>
      <c r="E530" s="128"/>
    </row>
    <row r="531" ht="36" customHeight="1" spans="1:5">
      <c r="A531" s="450" t="s">
        <v>995</v>
      </c>
      <c r="B531" s="324" t="s">
        <v>996</v>
      </c>
      <c r="C531" s="326">
        <v>0</v>
      </c>
      <c r="D531" s="326">
        <v>0</v>
      </c>
      <c r="E531" s="128"/>
    </row>
    <row r="532" ht="36" customHeight="1" spans="1:5">
      <c r="A532" s="461" t="s">
        <v>997</v>
      </c>
      <c r="B532" s="324" t="s">
        <v>998</v>
      </c>
      <c r="C532" s="326">
        <v>0</v>
      </c>
      <c r="D532" s="326">
        <v>0</v>
      </c>
      <c r="E532" s="128"/>
    </row>
    <row r="533" ht="36" customHeight="1" spans="1:5">
      <c r="A533" s="461" t="s">
        <v>999</v>
      </c>
      <c r="B533" s="324" t="s">
        <v>1000</v>
      </c>
      <c r="C533" s="326">
        <v>0</v>
      </c>
      <c r="D533" s="326">
        <v>0</v>
      </c>
      <c r="E533" s="128"/>
    </row>
    <row r="534" ht="36" customHeight="1" spans="1:5">
      <c r="A534" s="450" t="s">
        <v>1001</v>
      </c>
      <c r="B534" s="324" t="s">
        <v>1002</v>
      </c>
      <c r="C534" s="326">
        <v>603</v>
      </c>
      <c r="D534" s="326">
        <v>416</v>
      </c>
      <c r="E534" s="128">
        <v>-0.31</v>
      </c>
    </row>
    <row r="535" ht="36" customHeight="1" spans="1:5">
      <c r="A535" s="449" t="s">
        <v>1003</v>
      </c>
      <c r="B535" s="322" t="s">
        <v>1004</v>
      </c>
      <c r="C535" s="328">
        <f>SUM(C536:C538)</f>
        <v>709</v>
      </c>
      <c r="D535" s="328">
        <f>SUM(D536:D538)</f>
        <v>498</v>
      </c>
      <c r="E535" s="128">
        <v>-0.298</v>
      </c>
    </row>
    <row r="536" ht="36" customHeight="1" spans="1:5">
      <c r="A536" s="450" t="s">
        <v>1005</v>
      </c>
      <c r="B536" s="324" t="s">
        <v>1006</v>
      </c>
      <c r="C536" s="326">
        <v>0</v>
      </c>
      <c r="D536" s="326">
        <v>0</v>
      </c>
      <c r="E536" s="128"/>
    </row>
    <row r="537" ht="36" customHeight="1" spans="1:5">
      <c r="A537" s="450" t="s">
        <v>1007</v>
      </c>
      <c r="B537" s="324" t="s">
        <v>1008</v>
      </c>
      <c r="C537" s="326">
        <v>25</v>
      </c>
      <c r="D537" s="326">
        <v>50</v>
      </c>
      <c r="E537" s="128">
        <v>1</v>
      </c>
    </row>
    <row r="538" ht="36" customHeight="1" spans="1:5">
      <c r="A538" s="450" t="s">
        <v>1009</v>
      </c>
      <c r="B538" s="324" t="s">
        <v>1010</v>
      </c>
      <c r="C538" s="326">
        <v>684</v>
      </c>
      <c r="D538" s="326">
        <v>448</v>
      </c>
      <c r="E538" s="128">
        <v>-0.345</v>
      </c>
    </row>
    <row r="539" ht="36" customHeight="1" spans="1:5">
      <c r="A539" s="453" t="s">
        <v>1011</v>
      </c>
      <c r="B539" s="454" t="s">
        <v>516</v>
      </c>
      <c r="C539" s="455">
        <v>0</v>
      </c>
      <c r="D539" s="455">
        <v>0</v>
      </c>
      <c r="E539" s="128"/>
    </row>
    <row r="540" ht="36" customHeight="1" spans="1:5">
      <c r="A540" s="449" t="s">
        <v>82</v>
      </c>
      <c r="B540" s="322" t="s">
        <v>83</v>
      </c>
      <c r="C540" s="328">
        <f>C541+C560+C568+C570+C579+C583+C593+C601+C608+C616+C625+C630+C633+C636+C639+C642+C645+C649+C654+C662+C665</f>
        <v>32488</v>
      </c>
      <c r="D540" s="328">
        <f>D541+D560+D568+D570+D579+D583+D593+D601+D608+D616+D625+D630+D633+D636+D639+D642+D645+D649+D654+D662+D665</f>
        <v>36699</v>
      </c>
      <c r="E540" s="128">
        <v>0.13</v>
      </c>
    </row>
    <row r="541" ht="36" customHeight="1" spans="1:5">
      <c r="A541" s="449" t="s">
        <v>1012</v>
      </c>
      <c r="B541" s="322" t="s">
        <v>1013</v>
      </c>
      <c r="C541" s="328">
        <f>SUM(C542:C559)</f>
        <v>1001</v>
      </c>
      <c r="D541" s="328">
        <f>SUM(D542:D559)</f>
        <v>1065</v>
      </c>
      <c r="E541" s="128">
        <v>0.064</v>
      </c>
    </row>
    <row r="542" ht="36" customHeight="1" spans="1:5">
      <c r="A542" s="450" t="s">
        <v>1014</v>
      </c>
      <c r="B542" s="324" t="s">
        <v>136</v>
      </c>
      <c r="C542" s="326">
        <v>702</v>
      </c>
      <c r="D542" s="326">
        <v>721</v>
      </c>
      <c r="E542" s="128">
        <v>0.027</v>
      </c>
    </row>
    <row r="543" ht="36" customHeight="1" spans="1:5">
      <c r="A543" s="450" t="s">
        <v>1015</v>
      </c>
      <c r="B543" s="324" t="s">
        <v>138</v>
      </c>
      <c r="C543" s="326">
        <v>0</v>
      </c>
      <c r="D543" s="326">
        <v>0</v>
      </c>
      <c r="E543" s="128"/>
    </row>
    <row r="544" ht="36" customHeight="1" spans="1:5">
      <c r="A544" s="450" t="s">
        <v>1016</v>
      </c>
      <c r="B544" s="324" t="s">
        <v>140</v>
      </c>
      <c r="C544" s="326">
        <v>0</v>
      </c>
      <c r="D544" s="326">
        <v>0</v>
      </c>
      <c r="E544" s="128"/>
    </row>
    <row r="545" ht="36" customHeight="1" spans="1:5">
      <c r="A545" s="450" t="s">
        <v>1017</v>
      </c>
      <c r="B545" s="324" t="s">
        <v>1018</v>
      </c>
      <c r="C545" s="326">
        <v>0</v>
      </c>
      <c r="D545" s="326">
        <v>0</v>
      </c>
      <c r="E545" s="128"/>
    </row>
    <row r="546" ht="36" customHeight="1" spans="1:5">
      <c r="A546" s="450" t="s">
        <v>1019</v>
      </c>
      <c r="B546" s="324" t="s">
        <v>1020</v>
      </c>
      <c r="C546" s="326">
        <v>0</v>
      </c>
      <c r="D546" s="326">
        <v>0</v>
      </c>
      <c r="E546" s="128"/>
    </row>
    <row r="547" ht="36" customHeight="1" spans="1:5">
      <c r="A547" s="450" t="s">
        <v>1021</v>
      </c>
      <c r="B547" s="324" t="s">
        <v>1022</v>
      </c>
      <c r="C547" s="326">
        <v>15</v>
      </c>
      <c r="D547" s="326">
        <v>0</v>
      </c>
      <c r="E547" s="128">
        <v>-1</v>
      </c>
    </row>
    <row r="548" ht="36" customHeight="1" spans="1:5">
      <c r="A548" s="450" t="s">
        <v>1023</v>
      </c>
      <c r="B548" s="324" t="s">
        <v>1024</v>
      </c>
      <c r="C548" s="326">
        <v>0</v>
      </c>
      <c r="D548" s="326">
        <v>0</v>
      </c>
      <c r="E548" s="128"/>
    </row>
    <row r="549" ht="36" customHeight="1" spans="1:5">
      <c r="A549" s="450" t="s">
        <v>1025</v>
      </c>
      <c r="B549" s="324" t="s">
        <v>237</v>
      </c>
      <c r="C549" s="326">
        <v>0</v>
      </c>
      <c r="D549" s="326">
        <v>0</v>
      </c>
      <c r="E549" s="128"/>
    </row>
    <row r="550" ht="36" customHeight="1" spans="1:5">
      <c r="A550" s="450" t="s">
        <v>1026</v>
      </c>
      <c r="B550" s="324" t="s">
        <v>1027</v>
      </c>
      <c r="C550" s="326">
        <v>141</v>
      </c>
      <c r="D550" s="326">
        <v>140</v>
      </c>
      <c r="E550" s="128">
        <v>-0.007</v>
      </c>
    </row>
    <row r="551" ht="36" customHeight="1" spans="1:5">
      <c r="A551" s="450" t="s">
        <v>1028</v>
      </c>
      <c r="B551" s="324" t="s">
        <v>1029</v>
      </c>
      <c r="C551" s="326">
        <v>0</v>
      </c>
      <c r="D551" s="326">
        <v>0</v>
      </c>
      <c r="E551" s="128"/>
    </row>
    <row r="552" ht="36" customHeight="1" spans="1:5">
      <c r="A552" s="450" t="s">
        <v>1030</v>
      </c>
      <c r="B552" s="324" t="s">
        <v>1031</v>
      </c>
      <c r="C552" s="326">
        <v>0</v>
      </c>
      <c r="D552" s="326">
        <v>0</v>
      </c>
      <c r="E552" s="128"/>
    </row>
    <row r="553" ht="36" customHeight="1" spans="1:5">
      <c r="A553" s="450" t="s">
        <v>1032</v>
      </c>
      <c r="B553" s="324" t="s">
        <v>1033</v>
      </c>
      <c r="C553" s="326">
        <v>0</v>
      </c>
      <c r="D553" s="326">
        <v>0</v>
      </c>
      <c r="E553" s="128"/>
    </row>
    <row r="554" ht="36" customHeight="1" spans="1:5">
      <c r="A554" s="452">
        <v>2080113</v>
      </c>
      <c r="B554" s="460" t="s">
        <v>303</v>
      </c>
      <c r="C554" s="326">
        <v>0</v>
      </c>
      <c r="D554" s="326">
        <v>0</v>
      </c>
      <c r="E554" s="128"/>
    </row>
    <row r="555" ht="36" customHeight="1" spans="1:5">
      <c r="A555" s="452">
        <v>2080114</v>
      </c>
      <c r="B555" s="460" t="s">
        <v>305</v>
      </c>
      <c r="C555" s="326">
        <v>0</v>
      </c>
      <c r="D555" s="326">
        <v>0</v>
      </c>
      <c r="E555" s="128"/>
    </row>
    <row r="556" ht="36" customHeight="1" spans="1:5">
      <c r="A556" s="452">
        <v>2080115</v>
      </c>
      <c r="B556" s="460" t="s">
        <v>307</v>
      </c>
      <c r="C556" s="326">
        <v>0</v>
      </c>
      <c r="D556" s="326">
        <v>0</v>
      </c>
      <c r="E556" s="128"/>
    </row>
    <row r="557" ht="36" customHeight="1" spans="1:5">
      <c r="A557" s="452">
        <v>2080116</v>
      </c>
      <c r="B557" s="460" t="s">
        <v>309</v>
      </c>
      <c r="C557" s="326">
        <v>0</v>
      </c>
      <c r="D557" s="326">
        <v>0</v>
      </c>
      <c r="E557" s="128"/>
    </row>
    <row r="558" ht="36" customHeight="1" spans="1:5">
      <c r="A558" s="452">
        <v>2080150</v>
      </c>
      <c r="B558" s="460" t="s">
        <v>154</v>
      </c>
      <c r="C558" s="326">
        <v>34</v>
      </c>
      <c r="D558" s="326">
        <v>35</v>
      </c>
      <c r="E558" s="128">
        <v>0.029</v>
      </c>
    </row>
    <row r="559" ht="36" customHeight="1" spans="1:5">
      <c r="A559" s="450" t="s">
        <v>1034</v>
      </c>
      <c r="B559" s="324" t="s">
        <v>1035</v>
      </c>
      <c r="C559" s="326">
        <v>109</v>
      </c>
      <c r="D559" s="326">
        <v>169</v>
      </c>
      <c r="E559" s="128">
        <v>0.55</v>
      </c>
    </row>
    <row r="560" ht="36" customHeight="1" spans="1:5">
      <c r="A560" s="449" t="s">
        <v>1036</v>
      </c>
      <c r="B560" s="322" t="s">
        <v>1037</v>
      </c>
      <c r="C560" s="328">
        <f>SUM(C561:C567)</f>
        <v>5344</v>
      </c>
      <c r="D560" s="328">
        <f>SUM(D561:D567)</f>
        <v>4866</v>
      </c>
      <c r="E560" s="128">
        <v>-0.089</v>
      </c>
    </row>
    <row r="561" ht="36" customHeight="1" spans="1:5">
      <c r="A561" s="450" t="s">
        <v>1038</v>
      </c>
      <c r="B561" s="324" t="s">
        <v>136</v>
      </c>
      <c r="C561" s="326">
        <v>308</v>
      </c>
      <c r="D561" s="326">
        <v>288</v>
      </c>
      <c r="E561" s="128">
        <v>-0.065</v>
      </c>
    </row>
    <row r="562" ht="36" customHeight="1" spans="1:5">
      <c r="A562" s="450" t="s">
        <v>1039</v>
      </c>
      <c r="B562" s="324" t="s">
        <v>138</v>
      </c>
      <c r="C562" s="326">
        <v>0</v>
      </c>
      <c r="D562" s="326">
        <v>0</v>
      </c>
      <c r="E562" s="128"/>
    </row>
    <row r="563" ht="36" customHeight="1" spans="1:5">
      <c r="A563" s="450" t="s">
        <v>1040</v>
      </c>
      <c r="B563" s="324" t="s">
        <v>140</v>
      </c>
      <c r="C563" s="326">
        <v>0</v>
      </c>
      <c r="D563" s="326">
        <v>0</v>
      </c>
      <c r="E563" s="128"/>
    </row>
    <row r="564" ht="36" customHeight="1" spans="1:5">
      <c r="A564" s="450" t="s">
        <v>1041</v>
      </c>
      <c r="B564" s="324" t="s">
        <v>1042</v>
      </c>
      <c r="C564" s="326">
        <v>0</v>
      </c>
      <c r="D564" s="326">
        <v>0</v>
      </c>
      <c r="E564" s="128"/>
    </row>
    <row r="565" ht="36" customHeight="1" spans="1:5">
      <c r="A565" s="450" t="s">
        <v>1043</v>
      </c>
      <c r="B565" s="324" t="s">
        <v>1044</v>
      </c>
      <c r="C565" s="326">
        <v>0</v>
      </c>
      <c r="D565" s="326">
        <v>0</v>
      </c>
      <c r="E565" s="128"/>
    </row>
    <row r="566" ht="36" customHeight="1" spans="1:5">
      <c r="A566" s="450" t="s">
        <v>1045</v>
      </c>
      <c r="B566" s="324" t="s">
        <v>1046</v>
      </c>
      <c r="C566" s="326">
        <v>4333</v>
      </c>
      <c r="D566" s="326">
        <v>3909</v>
      </c>
      <c r="E566" s="128">
        <v>-0.098</v>
      </c>
    </row>
    <row r="567" ht="36" customHeight="1" spans="1:5">
      <c r="A567" s="450" t="s">
        <v>1047</v>
      </c>
      <c r="B567" s="324" t="s">
        <v>1048</v>
      </c>
      <c r="C567" s="326">
        <v>703</v>
      </c>
      <c r="D567" s="326">
        <v>669</v>
      </c>
      <c r="E567" s="128">
        <v>-0.048</v>
      </c>
    </row>
    <row r="568" ht="36" customHeight="1" spans="1:5">
      <c r="A568" s="449" t="s">
        <v>1049</v>
      </c>
      <c r="B568" s="322" t="s">
        <v>1050</v>
      </c>
      <c r="C568" s="328">
        <v>0</v>
      </c>
      <c r="D568" s="328">
        <v>0</v>
      </c>
      <c r="E568" s="128"/>
    </row>
    <row r="569" ht="36" customHeight="1" spans="1:5">
      <c r="A569" s="450" t="s">
        <v>1051</v>
      </c>
      <c r="B569" s="324" t="s">
        <v>1052</v>
      </c>
      <c r="C569" s="326">
        <v>0</v>
      </c>
      <c r="D569" s="326">
        <v>0</v>
      </c>
      <c r="E569" s="128"/>
    </row>
    <row r="570" ht="36" customHeight="1" spans="1:5">
      <c r="A570" s="449" t="s">
        <v>1053</v>
      </c>
      <c r="B570" s="322" t="s">
        <v>1054</v>
      </c>
      <c r="C570" s="328">
        <f>SUM(C571:C578)</f>
        <v>13149</v>
      </c>
      <c r="D570" s="328">
        <f>SUM(D571:D578)</f>
        <v>13956</v>
      </c>
      <c r="E570" s="128">
        <v>0.061</v>
      </c>
    </row>
    <row r="571" ht="36" customHeight="1" spans="1:5">
      <c r="A571" s="450" t="s">
        <v>1055</v>
      </c>
      <c r="B571" s="324" t="s">
        <v>1056</v>
      </c>
      <c r="C571" s="326">
        <v>825</v>
      </c>
      <c r="D571" s="326">
        <v>787</v>
      </c>
      <c r="E571" s="128">
        <v>-0.046</v>
      </c>
    </row>
    <row r="572" ht="36" customHeight="1" spans="1:5">
      <c r="A572" s="450" t="s">
        <v>1057</v>
      </c>
      <c r="B572" s="324" t="s">
        <v>1058</v>
      </c>
      <c r="C572" s="326">
        <v>1456</v>
      </c>
      <c r="D572" s="326">
        <v>1482</v>
      </c>
      <c r="E572" s="128">
        <v>0.018</v>
      </c>
    </row>
    <row r="573" ht="36" customHeight="1" spans="1:5">
      <c r="A573" s="450" t="s">
        <v>1059</v>
      </c>
      <c r="B573" s="324" t="s">
        <v>1060</v>
      </c>
      <c r="C573" s="326">
        <v>0</v>
      </c>
      <c r="D573" s="326">
        <v>0</v>
      </c>
      <c r="E573" s="128"/>
    </row>
    <row r="574" ht="36" customHeight="1" spans="1:5">
      <c r="A574" s="450" t="s">
        <v>1061</v>
      </c>
      <c r="B574" s="324" t="s">
        <v>1062</v>
      </c>
      <c r="C574" s="326">
        <v>9054</v>
      </c>
      <c r="D574" s="326">
        <v>9330</v>
      </c>
      <c r="E574" s="128">
        <v>0.03</v>
      </c>
    </row>
    <row r="575" ht="36" customHeight="1" spans="1:5">
      <c r="A575" s="450" t="s">
        <v>1063</v>
      </c>
      <c r="B575" s="324" t="s">
        <v>1064</v>
      </c>
      <c r="C575" s="326">
        <v>734</v>
      </c>
      <c r="D575" s="326">
        <v>1046</v>
      </c>
      <c r="E575" s="128">
        <v>0.425</v>
      </c>
    </row>
    <row r="576" ht="36" customHeight="1" spans="1:5">
      <c r="A576" s="450" t="s">
        <v>1065</v>
      </c>
      <c r="B576" s="324" t="s">
        <v>1066</v>
      </c>
      <c r="C576" s="326">
        <v>1079</v>
      </c>
      <c r="D576" s="326">
        <v>1310</v>
      </c>
      <c r="E576" s="128">
        <v>0.214</v>
      </c>
    </row>
    <row r="577" ht="36" customHeight="1" spans="1:5">
      <c r="A577" s="452">
        <v>2080508</v>
      </c>
      <c r="B577" s="460" t="s">
        <v>1067</v>
      </c>
      <c r="C577" s="326">
        <v>0</v>
      </c>
      <c r="D577" s="326">
        <v>0</v>
      </c>
      <c r="E577" s="128"/>
    </row>
    <row r="578" ht="36" customHeight="1" spans="1:5">
      <c r="A578" s="450" t="s">
        <v>1068</v>
      </c>
      <c r="B578" s="324" t="s">
        <v>1069</v>
      </c>
      <c r="C578" s="326">
        <v>1</v>
      </c>
      <c r="D578" s="326">
        <v>1</v>
      </c>
      <c r="E578" s="128">
        <v>0</v>
      </c>
    </row>
    <row r="579" ht="36" customHeight="1" spans="1:5">
      <c r="A579" s="449" t="s">
        <v>1070</v>
      </c>
      <c r="B579" s="322" t="s">
        <v>1071</v>
      </c>
      <c r="C579" s="328">
        <v>0</v>
      </c>
      <c r="D579" s="328">
        <v>0</v>
      </c>
      <c r="E579" s="128"/>
    </row>
    <row r="580" ht="36" customHeight="1" spans="1:5">
      <c r="A580" s="450" t="s">
        <v>1072</v>
      </c>
      <c r="B580" s="324" t="s">
        <v>1073</v>
      </c>
      <c r="C580" s="326">
        <v>0</v>
      </c>
      <c r="D580" s="326">
        <v>0</v>
      </c>
      <c r="E580" s="128"/>
    </row>
    <row r="581" ht="36" customHeight="1" spans="1:5">
      <c r="A581" s="450" t="s">
        <v>1074</v>
      </c>
      <c r="B581" s="324" t="s">
        <v>1075</v>
      </c>
      <c r="C581" s="326">
        <v>0</v>
      </c>
      <c r="D581" s="326">
        <v>0</v>
      </c>
      <c r="E581" s="128"/>
    </row>
    <row r="582" ht="36" customHeight="1" spans="1:5">
      <c r="A582" s="450" t="s">
        <v>1076</v>
      </c>
      <c r="B582" s="324" t="s">
        <v>1077</v>
      </c>
      <c r="C582" s="326">
        <v>0</v>
      </c>
      <c r="D582" s="326">
        <v>0</v>
      </c>
      <c r="E582" s="128"/>
    </row>
    <row r="583" ht="36" customHeight="1" spans="1:5">
      <c r="A583" s="449" t="s">
        <v>1078</v>
      </c>
      <c r="B583" s="322" t="s">
        <v>1079</v>
      </c>
      <c r="C583" s="328">
        <f>SUM(C584:C592)</f>
        <v>976</v>
      </c>
      <c r="D583" s="328">
        <f>SUM(D584:D592)</f>
        <v>988</v>
      </c>
      <c r="E583" s="128">
        <v>0.012</v>
      </c>
    </row>
    <row r="584" ht="36" customHeight="1" spans="1:5">
      <c r="A584" s="450" t="s">
        <v>1080</v>
      </c>
      <c r="B584" s="324" t="s">
        <v>1081</v>
      </c>
      <c r="C584" s="326">
        <v>0</v>
      </c>
      <c r="D584" s="326">
        <v>0</v>
      </c>
      <c r="E584" s="128"/>
    </row>
    <row r="585" ht="36" customHeight="1" spans="1:5">
      <c r="A585" s="450" t="s">
        <v>1082</v>
      </c>
      <c r="B585" s="324" t="s">
        <v>1083</v>
      </c>
      <c r="C585" s="326">
        <v>74</v>
      </c>
      <c r="D585" s="326">
        <v>66</v>
      </c>
      <c r="E585" s="128">
        <v>-0.108</v>
      </c>
    </row>
    <row r="586" ht="36" customHeight="1" spans="1:5">
      <c r="A586" s="450" t="s">
        <v>1084</v>
      </c>
      <c r="B586" s="324" t="s">
        <v>1085</v>
      </c>
      <c r="C586" s="326">
        <v>0</v>
      </c>
      <c r="D586" s="326">
        <v>0</v>
      </c>
      <c r="E586" s="128"/>
    </row>
    <row r="587" ht="36" customHeight="1" spans="1:5">
      <c r="A587" s="450" t="s">
        <v>1086</v>
      </c>
      <c r="B587" s="324" t="s">
        <v>1087</v>
      </c>
      <c r="C587" s="326">
        <v>94</v>
      </c>
      <c r="D587" s="326">
        <v>0</v>
      </c>
      <c r="E587" s="128">
        <v>-1</v>
      </c>
    </row>
    <row r="588" ht="36" customHeight="1" spans="1:5">
      <c r="A588" s="450" t="s">
        <v>1088</v>
      </c>
      <c r="B588" s="324" t="s">
        <v>1089</v>
      </c>
      <c r="C588" s="326">
        <v>0</v>
      </c>
      <c r="D588" s="326">
        <v>0</v>
      </c>
      <c r="E588" s="128"/>
    </row>
    <row r="589" ht="36" customHeight="1" spans="1:5">
      <c r="A589" s="450" t="s">
        <v>1090</v>
      </c>
      <c r="B589" s="324" t="s">
        <v>1091</v>
      </c>
      <c r="C589" s="326">
        <v>54</v>
      </c>
      <c r="D589" s="326">
        <v>150</v>
      </c>
      <c r="E589" s="128">
        <v>1.778</v>
      </c>
    </row>
    <row r="590" ht="36" customHeight="1" spans="1:5">
      <c r="A590" s="450" t="s">
        <v>1092</v>
      </c>
      <c r="B590" s="324" t="s">
        <v>1093</v>
      </c>
      <c r="C590" s="326">
        <v>0</v>
      </c>
      <c r="D590" s="326">
        <v>0</v>
      </c>
      <c r="E590" s="128"/>
    </row>
    <row r="591" ht="36" customHeight="1" spans="1:5">
      <c r="A591" s="450" t="s">
        <v>1094</v>
      </c>
      <c r="B591" s="324" t="s">
        <v>1095</v>
      </c>
      <c r="C591" s="326">
        <v>0</v>
      </c>
      <c r="D591" s="326">
        <v>0</v>
      </c>
      <c r="E591" s="128"/>
    </row>
    <row r="592" ht="36" customHeight="1" spans="1:5">
      <c r="A592" s="450" t="s">
        <v>1096</v>
      </c>
      <c r="B592" s="324" t="s">
        <v>1097</v>
      </c>
      <c r="C592" s="326">
        <v>754</v>
      </c>
      <c r="D592" s="326">
        <v>772</v>
      </c>
      <c r="E592" s="128">
        <v>0.024</v>
      </c>
    </row>
    <row r="593" ht="36" customHeight="1" spans="1:5">
      <c r="A593" s="449" t="s">
        <v>1098</v>
      </c>
      <c r="B593" s="322" t="s">
        <v>1099</v>
      </c>
      <c r="C593" s="328">
        <f>SUM(C594:C600)</f>
        <v>3235</v>
      </c>
      <c r="D593" s="328">
        <f>SUM(D594:D600)</f>
        <v>3909</v>
      </c>
      <c r="E593" s="128">
        <v>0.208</v>
      </c>
    </row>
    <row r="594" ht="36" customHeight="1" spans="1:5">
      <c r="A594" s="450" t="s">
        <v>1100</v>
      </c>
      <c r="B594" s="324" t="s">
        <v>1101</v>
      </c>
      <c r="C594" s="326">
        <v>129</v>
      </c>
      <c r="D594" s="326">
        <v>165</v>
      </c>
      <c r="E594" s="128">
        <v>0.279</v>
      </c>
    </row>
    <row r="595" ht="36" customHeight="1" spans="1:5">
      <c r="A595" s="450" t="s">
        <v>1102</v>
      </c>
      <c r="B595" s="324" t="s">
        <v>1103</v>
      </c>
      <c r="C595" s="326">
        <v>356</v>
      </c>
      <c r="D595" s="326">
        <v>556</v>
      </c>
      <c r="E595" s="128">
        <v>0.562</v>
      </c>
    </row>
    <row r="596" ht="36" customHeight="1" spans="1:5">
      <c r="A596" s="450" t="s">
        <v>1104</v>
      </c>
      <c r="B596" s="324" t="s">
        <v>1105</v>
      </c>
      <c r="C596" s="326">
        <v>746</v>
      </c>
      <c r="D596" s="326">
        <v>616</v>
      </c>
      <c r="E596" s="128">
        <v>-0.174</v>
      </c>
    </row>
    <row r="597" s="404" customFormat="1" ht="36" customHeight="1" spans="1:5">
      <c r="A597" s="450" t="s">
        <v>1106</v>
      </c>
      <c r="B597" s="324" t="s">
        <v>1107</v>
      </c>
      <c r="C597" s="326">
        <v>0</v>
      </c>
      <c r="D597" s="326">
        <v>0</v>
      </c>
      <c r="E597" s="128"/>
    </row>
    <row r="598" ht="36" customHeight="1" spans="1:5">
      <c r="A598" s="450" t="s">
        <v>1108</v>
      </c>
      <c r="B598" s="324" t="s">
        <v>1109</v>
      </c>
      <c r="C598" s="326">
        <v>250</v>
      </c>
      <c r="D598" s="326">
        <v>372</v>
      </c>
      <c r="E598" s="128">
        <v>0.488</v>
      </c>
    </row>
    <row r="599" ht="36" customHeight="1" spans="1:5">
      <c r="A599" s="450" t="s">
        <v>1110</v>
      </c>
      <c r="B599" s="324" t="s">
        <v>1111</v>
      </c>
      <c r="C599" s="326">
        <v>50</v>
      </c>
      <c r="D599" s="326">
        <v>50</v>
      </c>
      <c r="E599" s="128">
        <v>0</v>
      </c>
    </row>
    <row r="600" ht="36" customHeight="1" spans="1:5">
      <c r="A600" s="450" t="s">
        <v>1112</v>
      </c>
      <c r="B600" s="324" t="s">
        <v>1113</v>
      </c>
      <c r="C600" s="326">
        <v>1704</v>
      </c>
      <c r="D600" s="326">
        <v>2150</v>
      </c>
      <c r="E600" s="128">
        <v>0.262</v>
      </c>
    </row>
    <row r="601" ht="36" customHeight="1" spans="1:5">
      <c r="A601" s="449" t="s">
        <v>1114</v>
      </c>
      <c r="B601" s="322" t="s">
        <v>1115</v>
      </c>
      <c r="C601" s="328">
        <f>SUM(C602:C607)</f>
        <v>1173</v>
      </c>
      <c r="D601" s="328">
        <f>SUM(D602:D607)</f>
        <v>875</v>
      </c>
      <c r="E601" s="128">
        <v>-0.254</v>
      </c>
    </row>
    <row r="602" s="404" customFormat="1" ht="36" customHeight="1" spans="1:5">
      <c r="A602" s="450" t="s">
        <v>1116</v>
      </c>
      <c r="B602" s="324" t="s">
        <v>1117</v>
      </c>
      <c r="C602" s="326">
        <v>90</v>
      </c>
      <c r="D602" s="326">
        <v>80</v>
      </c>
      <c r="E602" s="128">
        <v>-0.111</v>
      </c>
    </row>
    <row r="603" ht="36" customHeight="1" spans="1:5">
      <c r="A603" s="450" t="s">
        <v>1118</v>
      </c>
      <c r="B603" s="324" t="s">
        <v>1119</v>
      </c>
      <c r="C603" s="326">
        <v>85</v>
      </c>
      <c r="D603" s="326">
        <v>110</v>
      </c>
      <c r="E603" s="128">
        <v>0.294</v>
      </c>
    </row>
    <row r="604" ht="36" customHeight="1" spans="1:5">
      <c r="A604" s="450" t="s">
        <v>1120</v>
      </c>
      <c r="B604" s="324" t="s">
        <v>1121</v>
      </c>
      <c r="C604" s="326">
        <v>110</v>
      </c>
      <c r="D604" s="326">
        <v>35</v>
      </c>
      <c r="E604" s="128">
        <v>-0.682</v>
      </c>
    </row>
    <row r="605" ht="36" customHeight="1" spans="1:5">
      <c r="A605" s="450" t="s">
        <v>1122</v>
      </c>
      <c r="B605" s="324" t="s">
        <v>1123</v>
      </c>
      <c r="C605" s="326">
        <v>0</v>
      </c>
      <c r="D605" s="326">
        <v>35</v>
      </c>
      <c r="E605" s="128"/>
    </row>
    <row r="606" ht="36" customHeight="1" spans="1:5">
      <c r="A606" s="450" t="s">
        <v>1124</v>
      </c>
      <c r="B606" s="324" t="s">
        <v>1125</v>
      </c>
      <c r="C606" s="326">
        <v>63</v>
      </c>
      <c r="D606" s="326">
        <v>55</v>
      </c>
      <c r="E606" s="128">
        <v>-0.127</v>
      </c>
    </row>
    <row r="607" ht="36" customHeight="1" spans="1:5">
      <c r="A607" s="450" t="s">
        <v>1126</v>
      </c>
      <c r="B607" s="324" t="s">
        <v>1127</v>
      </c>
      <c r="C607" s="326">
        <v>825</v>
      </c>
      <c r="D607" s="326">
        <v>560</v>
      </c>
      <c r="E607" s="128">
        <v>-0.321</v>
      </c>
    </row>
    <row r="608" ht="36" customHeight="1" spans="1:5">
      <c r="A608" s="449" t="s">
        <v>1128</v>
      </c>
      <c r="B608" s="322" t="s">
        <v>1129</v>
      </c>
      <c r="C608" s="328">
        <f>SUM(C609:C615)</f>
        <v>1524</v>
      </c>
      <c r="D608" s="328">
        <f>SUM(D609:D615)</f>
        <v>1960</v>
      </c>
      <c r="E608" s="128">
        <v>0.286</v>
      </c>
    </row>
    <row r="609" ht="36" customHeight="1" spans="1:5">
      <c r="A609" s="450" t="s">
        <v>1130</v>
      </c>
      <c r="B609" s="324" t="s">
        <v>1131</v>
      </c>
      <c r="C609" s="326">
        <v>122</v>
      </c>
      <c r="D609" s="326">
        <v>116</v>
      </c>
      <c r="E609" s="128">
        <v>-0.049</v>
      </c>
    </row>
    <row r="610" ht="36" customHeight="1" spans="1:5">
      <c r="A610" s="450" t="s">
        <v>1132</v>
      </c>
      <c r="B610" s="324" t="s">
        <v>1133</v>
      </c>
      <c r="C610" s="326">
        <v>579</v>
      </c>
      <c r="D610" s="326">
        <v>872</v>
      </c>
      <c r="E610" s="128">
        <v>0.506</v>
      </c>
    </row>
    <row r="611" ht="36" customHeight="1" spans="1:5">
      <c r="A611" s="450" t="s">
        <v>1134</v>
      </c>
      <c r="B611" s="324" t="s">
        <v>1135</v>
      </c>
      <c r="C611" s="326">
        <v>0</v>
      </c>
      <c r="D611" s="326">
        <v>0</v>
      </c>
      <c r="E611" s="128"/>
    </row>
    <row r="612" ht="36" customHeight="1" spans="1:5">
      <c r="A612" s="450" t="s">
        <v>1136</v>
      </c>
      <c r="B612" s="324" t="s">
        <v>1137</v>
      </c>
      <c r="C612" s="326">
        <v>801</v>
      </c>
      <c r="D612" s="326">
        <v>772</v>
      </c>
      <c r="E612" s="128">
        <v>-0.036</v>
      </c>
    </row>
    <row r="613" ht="36" customHeight="1" spans="1:5">
      <c r="A613" s="450" t="s">
        <v>1138</v>
      </c>
      <c r="B613" s="324" t="s">
        <v>1139</v>
      </c>
      <c r="C613" s="326">
        <v>0</v>
      </c>
      <c r="D613" s="326">
        <v>0</v>
      </c>
      <c r="E613" s="128"/>
    </row>
    <row r="614" ht="36" customHeight="1" spans="1:5">
      <c r="A614" s="450" t="s">
        <v>1140</v>
      </c>
      <c r="B614" s="324" t="s">
        <v>1141</v>
      </c>
      <c r="C614" s="326">
        <v>22</v>
      </c>
      <c r="D614" s="326">
        <v>200</v>
      </c>
      <c r="E614" s="128">
        <v>8.091</v>
      </c>
    </row>
    <row r="615" ht="36" customHeight="1" spans="1:5">
      <c r="A615" s="450" t="s">
        <v>1142</v>
      </c>
      <c r="B615" s="324" t="s">
        <v>1143</v>
      </c>
      <c r="C615" s="326">
        <v>0</v>
      </c>
      <c r="D615" s="326">
        <v>0</v>
      </c>
      <c r="E615" s="128"/>
    </row>
    <row r="616" ht="36" customHeight="1" spans="1:5">
      <c r="A616" s="449" t="s">
        <v>1144</v>
      </c>
      <c r="B616" s="322" t="s">
        <v>1145</v>
      </c>
      <c r="C616" s="328">
        <f>SUM(C617:C624)</f>
        <v>1093</v>
      </c>
      <c r="D616" s="328">
        <f>SUM(D617:D624)</f>
        <v>1003</v>
      </c>
      <c r="E616" s="128">
        <v>-0.082</v>
      </c>
    </row>
    <row r="617" ht="36" customHeight="1" spans="1:5">
      <c r="A617" s="450" t="s">
        <v>1146</v>
      </c>
      <c r="B617" s="324" t="s">
        <v>136</v>
      </c>
      <c r="C617" s="326">
        <v>114</v>
      </c>
      <c r="D617" s="326">
        <v>101</v>
      </c>
      <c r="E617" s="128">
        <v>-0.114</v>
      </c>
    </row>
    <row r="618" ht="36" customHeight="1" spans="1:5">
      <c r="A618" s="450" t="s">
        <v>1147</v>
      </c>
      <c r="B618" s="324" t="s">
        <v>138</v>
      </c>
      <c r="C618" s="326">
        <v>0</v>
      </c>
      <c r="D618" s="326">
        <v>0</v>
      </c>
      <c r="E618" s="128"/>
    </row>
    <row r="619" ht="36" customHeight="1" spans="1:5">
      <c r="A619" s="450" t="s">
        <v>1148</v>
      </c>
      <c r="B619" s="324" t="s">
        <v>140</v>
      </c>
      <c r="C619" s="326">
        <v>0</v>
      </c>
      <c r="D619" s="326">
        <v>0</v>
      </c>
      <c r="E619" s="128"/>
    </row>
    <row r="620" ht="36" customHeight="1" spans="1:5">
      <c r="A620" s="450" t="s">
        <v>1149</v>
      </c>
      <c r="B620" s="324" t="s">
        <v>1150</v>
      </c>
      <c r="C620" s="326">
        <v>88</v>
      </c>
      <c r="D620" s="326">
        <v>42</v>
      </c>
      <c r="E620" s="128">
        <v>-0.523</v>
      </c>
    </row>
    <row r="621" ht="36" customHeight="1" spans="1:5">
      <c r="A621" s="450" t="s">
        <v>1151</v>
      </c>
      <c r="B621" s="324" t="s">
        <v>1152</v>
      </c>
      <c r="C621" s="326">
        <v>135</v>
      </c>
      <c r="D621" s="326">
        <v>10</v>
      </c>
      <c r="E621" s="128">
        <v>-0.926</v>
      </c>
    </row>
    <row r="622" ht="36" customHeight="1" spans="1:5">
      <c r="A622" s="450" t="s">
        <v>1153</v>
      </c>
      <c r="B622" s="324" t="s">
        <v>1154</v>
      </c>
      <c r="C622" s="326">
        <v>0</v>
      </c>
      <c r="D622" s="326">
        <v>0</v>
      </c>
      <c r="E622" s="128"/>
    </row>
    <row r="623" ht="36" customHeight="1" spans="1:5">
      <c r="A623" s="450" t="s">
        <v>1155</v>
      </c>
      <c r="B623" s="324" t="s">
        <v>1156</v>
      </c>
      <c r="C623" s="326">
        <v>467</v>
      </c>
      <c r="D623" s="326">
        <v>451</v>
      </c>
      <c r="E623" s="128">
        <v>-0.034</v>
      </c>
    </row>
    <row r="624" ht="36" customHeight="1" spans="1:5">
      <c r="A624" s="450" t="s">
        <v>1157</v>
      </c>
      <c r="B624" s="324" t="s">
        <v>1158</v>
      </c>
      <c r="C624" s="326">
        <v>289</v>
      </c>
      <c r="D624" s="326">
        <v>399</v>
      </c>
      <c r="E624" s="128">
        <v>0.381</v>
      </c>
    </row>
    <row r="625" ht="36" customHeight="1" spans="1:5">
      <c r="A625" s="449" t="s">
        <v>1159</v>
      </c>
      <c r="B625" s="322" t="s">
        <v>1160</v>
      </c>
      <c r="C625" s="328">
        <f>SUM(C626:C629)</f>
        <v>43</v>
      </c>
      <c r="D625" s="328">
        <f>SUM(D626:D629)</f>
        <v>50</v>
      </c>
      <c r="E625" s="128">
        <v>0.163</v>
      </c>
    </row>
    <row r="626" ht="36" customHeight="1" spans="1:5">
      <c r="A626" s="450" t="s">
        <v>1161</v>
      </c>
      <c r="B626" s="324" t="s">
        <v>136</v>
      </c>
      <c r="C626" s="326">
        <v>0</v>
      </c>
      <c r="D626" s="326">
        <v>0</v>
      </c>
      <c r="E626" s="128"/>
    </row>
    <row r="627" ht="36" customHeight="1" spans="1:5">
      <c r="A627" s="450" t="s">
        <v>1162</v>
      </c>
      <c r="B627" s="324" t="s">
        <v>138</v>
      </c>
      <c r="C627" s="326">
        <v>0</v>
      </c>
      <c r="D627" s="326">
        <v>0</v>
      </c>
      <c r="E627" s="128"/>
    </row>
    <row r="628" ht="36" customHeight="1" spans="1:5">
      <c r="A628" s="450" t="s">
        <v>1163</v>
      </c>
      <c r="B628" s="324" t="s">
        <v>140</v>
      </c>
      <c r="C628" s="326">
        <v>0</v>
      </c>
      <c r="D628" s="326">
        <v>0</v>
      </c>
      <c r="E628" s="128"/>
    </row>
    <row r="629" ht="36" customHeight="1" spans="1:5">
      <c r="A629" s="450" t="s">
        <v>1164</v>
      </c>
      <c r="B629" s="324" t="s">
        <v>1165</v>
      </c>
      <c r="C629" s="326">
        <v>43</v>
      </c>
      <c r="D629" s="326">
        <v>50</v>
      </c>
      <c r="E629" s="128">
        <v>0.163</v>
      </c>
    </row>
    <row r="630" ht="36" customHeight="1" spans="1:5">
      <c r="A630" s="449" t="s">
        <v>1166</v>
      </c>
      <c r="B630" s="322" t="s">
        <v>1167</v>
      </c>
      <c r="C630" s="328">
        <f>SUM(C631:C632)</f>
        <v>1690</v>
      </c>
      <c r="D630" s="328">
        <f>SUM(D631:D632)</f>
        <v>2148</v>
      </c>
      <c r="E630" s="128">
        <v>0.271</v>
      </c>
    </row>
    <row r="631" ht="36" customHeight="1" spans="1:5">
      <c r="A631" s="450" t="s">
        <v>1168</v>
      </c>
      <c r="B631" s="324" t="s">
        <v>1169</v>
      </c>
      <c r="C631" s="326">
        <v>311</v>
      </c>
      <c r="D631" s="326">
        <v>422</v>
      </c>
      <c r="E631" s="128">
        <v>0.357</v>
      </c>
    </row>
    <row r="632" ht="36" customHeight="1" spans="1:5">
      <c r="A632" s="450" t="s">
        <v>1170</v>
      </c>
      <c r="B632" s="324" t="s">
        <v>1171</v>
      </c>
      <c r="C632" s="326">
        <v>1379</v>
      </c>
      <c r="D632" s="326">
        <v>1726</v>
      </c>
      <c r="E632" s="128">
        <v>0.252</v>
      </c>
    </row>
    <row r="633" ht="36" customHeight="1" spans="1:5">
      <c r="A633" s="449" t="s">
        <v>1172</v>
      </c>
      <c r="B633" s="322" t="s">
        <v>1173</v>
      </c>
      <c r="C633" s="328">
        <f>SUM(C634:C635)</f>
        <v>285</v>
      </c>
      <c r="D633" s="328">
        <f>SUM(D634:D635)</f>
        <v>203</v>
      </c>
      <c r="E633" s="128">
        <v>-0.288</v>
      </c>
    </row>
    <row r="634" ht="36" customHeight="1" spans="1:5">
      <c r="A634" s="450" t="s">
        <v>1174</v>
      </c>
      <c r="B634" s="324" t="s">
        <v>1175</v>
      </c>
      <c r="C634" s="326">
        <v>280</v>
      </c>
      <c r="D634" s="326">
        <v>200</v>
      </c>
      <c r="E634" s="128">
        <v>-0.286</v>
      </c>
    </row>
    <row r="635" ht="36" customHeight="1" spans="1:5">
      <c r="A635" s="450" t="s">
        <v>1176</v>
      </c>
      <c r="B635" s="324" t="s">
        <v>1177</v>
      </c>
      <c r="C635" s="326">
        <v>5</v>
      </c>
      <c r="D635" s="326">
        <v>3</v>
      </c>
      <c r="E635" s="128">
        <v>-0.4</v>
      </c>
    </row>
    <row r="636" ht="36" customHeight="1" spans="1:5">
      <c r="A636" s="449" t="s">
        <v>1178</v>
      </c>
      <c r="B636" s="322" t="s">
        <v>1179</v>
      </c>
      <c r="C636" s="328">
        <f>SUM(C637:C638)</f>
        <v>266</v>
      </c>
      <c r="D636" s="328">
        <f>SUM(D637:D638)</f>
        <v>449</v>
      </c>
      <c r="E636" s="128">
        <v>0.688</v>
      </c>
    </row>
    <row r="637" ht="36" customHeight="1" spans="1:5">
      <c r="A637" s="450" t="s">
        <v>1180</v>
      </c>
      <c r="B637" s="324" t="s">
        <v>1181</v>
      </c>
      <c r="C637" s="326">
        <v>2</v>
      </c>
      <c r="D637" s="326">
        <v>199</v>
      </c>
      <c r="E637" s="128">
        <v>98.5</v>
      </c>
    </row>
    <row r="638" ht="36" customHeight="1" spans="1:5">
      <c r="A638" s="450" t="s">
        <v>1182</v>
      </c>
      <c r="B638" s="324" t="s">
        <v>1183</v>
      </c>
      <c r="C638" s="326">
        <v>264</v>
      </c>
      <c r="D638" s="326">
        <v>250</v>
      </c>
      <c r="E638" s="128">
        <v>-0.053</v>
      </c>
    </row>
    <row r="639" ht="36" customHeight="1" spans="1:5">
      <c r="A639" s="449" t="s">
        <v>1184</v>
      </c>
      <c r="B639" s="322" t="s">
        <v>1185</v>
      </c>
      <c r="C639" s="328">
        <v>0</v>
      </c>
      <c r="D639" s="328">
        <v>0</v>
      </c>
      <c r="E639" s="128"/>
    </row>
    <row r="640" ht="36" customHeight="1" spans="1:5">
      <c r="A640" s="450" t="s">
        <v>1186</v>
      </c>
      <c r="B640" s="324" t="s">
        <v>1187</v>
      </c>
      <c r="C640" s="326">
        <v>0</v>
      </c>
      <c r="D640" s="326">
        <v>0</v>
      </c>
      <c r="E640" s="128"/>
    </row>
    <row r="641" ht="36" customHeight="1" spans="1:5">
      <c r="A641" s="450" t="s">
        <v>1188</v>
      </c>
      <c r="B641" s="324" t="s">
        <v>1189</v>
      </c>
      <c r="C641" s="326">
        <v>0</v>
      </c>
      <c r="D641" s="326">
        <v>0</v>
      </c>
      <c r="E641" s="128"/>
    </row>
    <row r="642" ht="36" customHeight="1" spans="1:5">
      <c r="A642" s="449" t="s">
        <v>1190</v>
      </c>
      <c r="B642" s="322" t="s">
        <v>1191</v>
      </c>
      <c r="C642" s="328">
        <f>SUM(C643:C644)</f>
        <v>164</v>
      </c>
      <c r="D642" s="328">
        <f>SUM(D643:D644)</f>
        <v>145</v>
      </c>
      <c r="E642" s="128">
        <v>-0.116</v>
      </c>
    </row>
    <row r="643" ht="36" customHeight="1" spans="1:5">
      <c r="A643" s="450" t="s">
        <v>1192</v>
      </c>
      <c r="B643" s="324" t="s">
        <v>1193</v>
      </c>
      <c r="C643" s="326">
        <v>0</v>
      </c>
      <c r="D643" s="326">
        <v>0</v>
      </c>
      <c r="E643" s="128"/>
    </row>
    <row r="644" ht="36" customHeight="1" spans="1:5">
      <c r="A644" s="450" t="s">
        <v>1194</v>
      </c>
      <c r="B644" s="324" t="s">
        <v>1195</v>
      </c>
      <c r="C644" s="326">
        <v>164</v>
      </c>
      <c r="D644" s="326">
        <v>145</v>
      </c>
      <c r="E644" s="128">
        <v>-0.116</v>
      </c>
    </row>
    <row r="645" ht="36" customHeight="1" spans="1:5">
      <c r="A645" s="449" t="s">
        <v>1196</v>
      </c>
      <c r="B645" s="322" t="s">
        <v>1197</v>
      </c>
      <c r="C645" s="328">
        <f>SUM(C646:C648)</f>
        <v>1856</v>
      </c>
      <c r="D645" s="328">
        <f>SUM(D646:D648)</f>
        <v>4350</v>
      </c>
      <c r="E645" s="128">
        <v>1.344</v>
      </c>
    </row>
    <row r="646" ht="36" customHeight="1" spans="1:5">
      <c r="A646" s="450" t="s">
        <v>1198</v>
      </c>
      <c r="B646" s="324" t="s">
        <v>1199</v>
      </c>
      <c r="C646" s="326">
        <v>0</v>
      </c>
      <c r="D646" s="326">
        <v>0</v>
      </c>
      <c r="E646" s="128"/>
    </row>
    <row r="647" ht="36" customHeight="1" spans="1:5">
      <c r="A647" s="450" t="s">
        <v>1200</v>
      </c>
      <c r="B647" s="324" t="s">
        <v>1201</v>
      </c>
      <c r="C647" s="326">
        <v>1856</v>
      </c>
      <c r="D647" s="326">
        <v>4350</v>
      </c>
      <c r="E647" s="128">
        <v>1.344</v>
      </c>
    </row>
    <row r="648" ht="36" customHeight="1" spans="1:5">
      <c r="A648" s="450" t="s">
        <v>1202</v>
      </c>
      <c r="B648" s="324" t="s">
        <v>1203</v>
      </c>
      <c r="C648" s="326">
        <v>0</v>
      </c>
      <c r="D648" s="326">
        <v>0</v>
      </c>
      <c r="E648" s="128"/>
    </row>
    <row r="649" ht="36" customHeight="1" spans="1:5">
      <c r="A649" s="449" t="s">
        <v>1204</v>
      </c>
      <c r="B649" s="322" t="s">
        <v>1205</v>
      </c>
      <c r="C649" s="328">
        <v>0</v>
      </c>
      <c r="D649" s="328">
        <f>SUM(D650:D653)</f>
        <v>20</v>
      </c>
      <c r="E649" s="128"/>
    </row>
    <row r="650" ht="36" customHeight="1" spans="1:5">
      <c r="A650" s="450" t="s">
        <v>1206</v>
      </c>
      <c r="B650" s="324" t="s">
        <v>1207</v>
      </c>
      <c r="C650" s="326">
        <v>0</v>
      </c>
      <c r="D650" s="326">
        <v>0</v>
      </c>
      <c r="E650" s="128"/>
    </row>
    <row r="651" ht="36" customHeight="1" spans="1:5">
      <c r="A651" s="450" t="s">
        <v>1208</v>
      </c>
      <c r="B651" s="324" t="s">
        <v>1209</v>
      </c>
      <c r="C651" s="326">
        <v>0</v>
      </c>
      <c r="D651" s="326">
        <v>0</v>
      </c>
      <c r="E651" s="128"/>
    </row>
    <row r="652" ht="36" customHeight="1" spans="1:5">
      <c r="A652" s="450" t="s">
        <v>1210</v>
      </c>
      <c r="B652" s="324" t="s">
        <v>1211</v>
      </c>
      <c r="C652" s="326">
        <v>0</v>
      </c>
      <c r="D652" s="326">
        <v>0</v>
      </c>
      <c r="E652" s="128"/>
    </row>
    <row r="653" ht="36" customHeight="1" spans="1:5">
      <c r="A653" s="450" t="s">
        <v>1212</v>
      </c>
      <c r="B653" s="324" t="s">
        <v>1213</v>
      </c>
      <c r="C653" s="326">
        <v>0</v>
      </c>
      <c r="D653" s="326">
        <v>20</v>
      </c>
      <c r="E653" s="128"/>
    </row>
    <row r="654" ht="36" customHeight="1" spans="1:5">
      <c r="A654" s="449" t="s">
        <v>1214</v>
      </c>
      <c r="B654" s="322" t="s">
        <v>1215</v>
      </c>
      <c r="C654" s="328">
        <f>SUM(C655:C661)</f>
        <v>293</v>
      </c>
      <c r="D654" s="328">
        <f>SUM(D655:D661)</f>
        <v>309</v>
      </c>
      <c r="E654" s="128">
        <v>0.055</v>
      </c>
    </row>
    <row r="655" ht="36" customHeight="1" spans="1:5">
      <c r="A655" s="450" t="s">
        <v>1216</v>
      </c>
      <c r="B655" s="324" t="s">
        <v>136</v>
      </c>
      <c r="C655" s="326">
        <v>83</v>
      </c>
      <c r="D655" s="326">
        <v>85</v>
      </c>
      <c r="E655" s="128">
        <v>0.024</v>
      </c>
    </row>
    <row r="656" ht="36" customHeight="1" spans="1:5">
      <c r="A656" s="450" t="s">
        <v>1217</v>
      </c>
      <c r="B656" s="324" t="s">
        <v>138</v>
      </c>
      <c r="C656" s="326">
        <v>0</v>
      </c>
      <c r="D656" s="326">
        <v>0</v>
      </c>
      <c r="E656" s="128"/>
    </row>
    <row r="657" ht="36" customHeight="1" spans="1:5">
      <c r="A657" s="450" t="s">
        <v>1218</v>
      </c>
      <c r="B657" s="324" t="s">
        <v>140</v>
      </c>
      <c r="C657" s="326">
        <v>0</v>
      </c>
      <c r="D657" s="326">
        <v>0</v>
      </c>
      <c r="E657" s="128"/>
    </row>
    <row r="658" ht="36" customHeight="1" spans="1:5">
      <c r="A658" s="450" t="s">
        <v>1219</v>
      </c>
      <c r="B658" s="324" t="s">
        <v>1220</v>
      </c>
      <c r="C658" s="326">
        <v>31</v>
      </c>
      <c r="D658" s="326">
        <v>124</v>
      </c>
      <c r="E658" s="128">
        <v>3</v>
      </c>
    </row>
    <row r="659" ht="36" customHeight="1" spans="1:5">
      <c r="A659" s="450" t="s">
        <v>1221</v>
      </c>
      <c r="B659" s="324" t="s">
        <v>1222</v>
      </c>
      <c r="C659" s="326">
        <v>0</v>
      </c>
      <c r="D659" s="326">
        <v>0</v>
      </c>
      <c r="E659" s="128"/>
    </row>
    <row r="660" ht="36" customHeight="1" spans="1:5">
      <c r="A660" s="450" t="s">
        <v>1223</v>
      </c>
      <c r="B660" s="324" t="s">
        <v>154</v>
      </c>
      <c r="C660" s="326">
        <v>65</v>
      </c>
      <c r="D660" s="326">
        <v>67</v>
      </c>
      <c r="E660" s="128">
        <v>0.031</v>
      </c>
    </row>
    <row r="661" ht="36" customHeight="1" spans="1:5">
      <c r="A661" s="450" t="s">
        <v>1224</v>
      </c>
      <c r="B661" s="324" t="s">
        <v>1225</v>
      </c>
      <c r="C661" s="326">
        <v>114</v>
      </c>
      <c r="D661" s="326">
        <v>33</v>
      </c>
      <c r="E661" s="128">
        <v>-0.711</v>
      </c>
    </row>
    <row r="662" ht="36" customHeight="1" spans="1:5">
      <c r="A662" s="449" t="s">
        <v>1226</v>
      </c>
      <c r="B662" s="322" t="s">
        <v>1227</v>
      </c>
      <c r="C662" s="328">
        <v>0</v>
      </c>
      <c r="D662" s="328">
        <f>SUM(D663:D664)</f>
        <v>9</v>
      </c>
      <c r="E662" s="128"/>
    </row>
    <row r="663" ht="36" customHeight="1" spans="1:5">
      <c r="A663" s="450" t="s">
        <v>1228</v>
      </c>
      <c r="B663" s="324" t="s">
        <v>1229</v>
      </c>
      <c r="C663" s="326">
        <v>0</v>
      </c>
      <c r="D663" s="326">
        <v>9</v>
      </c>
      <c r="E663" s="128"/>
    </row>
    <row r="664" ht="36" customHeight="1" spans="1:5">
      <c r="A664" s="450" t="s">
        <v>1230</v>
      </c>
      <c r="B664" s="324" t="s">
        <v>1231</v>
      </c>
      <c r="C664" s="326">
        <v>0</v>
      </c>
      <c r="D664" s="326">
        <v>0</v>
      </c>
      <c r="E664" s="128"/>
    </row>
    <row r="665" ht="36" customHeight="1" spans="1:5">
      <c r="A665" s="449" t="s">
        <v>1232</v>
      </c>
      <c r="B665" s="322" t="s">
        <v>1233</v>
      </c>
      <c r="C665" s="328">
        <f>SUM(C666)</f>
        <v>396</v>
      </c>
      <c r="D665" s="328">
        <f>SUM(D666)</f>
        <v>394</v>
      </c>
      <c r="E665" s="128">
        <v>-0.005</v>
      </c>
    </row>
    <row r="666" ht="36" customHeight="1" spans="1:5">
      <c r="A666" s="324">
        <v>2089999</v>
      </c>
      <c r="B666" s="324" t="s">
        <v>1234</v>
      </c>
      <c r="C666" s="326">
        <v>396</v>
      </c>
      <c r="D666" s="326">
        <v>394</v>
      </c>
      <c r="E666" s="128">
        <v>-0.005</v>
      </c>
    </row>
    <row r="667" ht="36" customHeight="1" spans="1:5">
      <c r="A667" s="322" t="s">
        <v>1235</v>
      </c>
      <c r="B667" s="454" t="s">
        <v>516</v>
      </c>
      <c r="C667" s="462">
        <v>0</v>
      </c>
      <c r="D667" s="462">
        <v>0</v>
      </c>
      <c r="E667" s="128"/>
    </row>
    <row r="668" ht="36" customHeight="1" spans="1:5">
      <c r="A668" s="322" t="s">
        <v>1236</v>
      </c>
      <c r="B668" s="454" t="s">
        <v>1237</v>
      </c>
      <c r="C668" s="462">
        <v>0</v>
      </c>
      <c r="D668" s="462">
        <v>0</v>
      </c>
      <c r="E668" s="128"/>
    </row>
    <row r="669" ht="36" customHeight="1" spans="1:5">
      <c r="A669" s="449" t="s">
        <v>84</v>
      </c>
      <c r="B669" s="322" t="s">
        <v>85</v>
      </c>
      <c r="C669" s="328">
        <f>C670+C675+C689+C693+C705+C708+C712+C717+C721+C725+C728+C737+C739</f>
        <v>16227</v>
      </c>
      <c r="D669" s="328">
        <f>D670+D675+D689+D693+D705+D708+D712+D717+D721+D725+D728+D737+D739</f>
        <v>26529</v>
      </c>
      <c r="E669" s="128">
        <v>0.635</v>
      </c>
    </row>
    <row r="670" ht="36" customHeight="1" spans="1:5">
      <c r="A670" s="449" t="s">
        <v>1238</v>
      </c>
      <c r="B670" s="322" t="s">
        <v>1239</v>
      </c>
      <c r="C670" s="328">
        <f>SUM(C671:C674)</f>
        <v>282</v>
      </c>
      <c r="D670" s="328">
        <f>SUM(D671:D674)</f>
        <v>311</v>
      </c>
      <c r="E670" s="128">
        <v>0.103</v>
      </c>
    </row>
    <row r="671" ht="36" customHeight="1" spans="1:5">
      <c r="A671" s="450" t="s">
        <v>1240</v>
      </c>
      <c r="B671" s="324" t="s">
        <v>136</v>
      </c>
      <c r="C671" s="326">
        <v>197</v>
      </c>
      <c r="D671" s="326">
        <v>223</v>
      </c>
      <c r="E671" s="128">
        <v>0.132</v>
      </c>
    </row>
    <row r="672" ht="36" customHeight="1" spans="1:5">
      <c r="A672" s="450" t="s">
        <v>1241</v>
      </c>
      <c r="B672" s="324" t="s">
        <v>138</v>
      </c>
      <c r="C672" s="326">
        <v>0</v>
      </c>
      <c r="D672" s="326">
        <v>0</v>
      </c>
      <c r="E672" s="128"/>
    </row>
    <row r="673" ht="36" customHeight="1" spans="1:5">
      <c r="A673" s="450" t="s">
        <v>1242</v>
      </c>
      <c r="B673" s="324" t="s">
        <v>140</v>
      </c>
      <c r="C673" s="326">
        <v>0</v>
      </c>
      <c r="D673" s="326">
        <v>0</v>
      </c>
      <c r="E673" s="128"/>
    </row>
    <row r="674" ht="36" customHeight="1" spans="1:5">
      <c r="A674" s="450" t="s">
        <v>1243</v>
      </c>
      <c r="B674" s="324" t="s">
        <v>1244</v>
      </c>
      <c r="C674" s="326">
        <v>85</v>
      </c>
      <c r="D674" s="326">
        <v>88</v>
      </c>
      <c r="E674" s="128">
        <v>0.035</v>
      </c>
    </row>
    <row r="675" ht="36" customHeight="1" spans="1:5">
      <c r="A675" s="449" t="s">
        <v>1245</v>
      </c>
      <c r="B675" s="322" t="s">
        <v>1246</v>
      </c>
      <c r="C675" s="328">
        <f>SUM(C676:C688)</f>
        <v>3338</v>
      </c>
      <c r="D675" s="328">
        <f>SUM(D676:D688)</f>
        <v>9031</v>
      </c>
      <c r="E675" s="128">
        <v>1.706</v>
      </c>
    </row>
    <row r="676" ht="36" customHeight="1" spans="1:5">
      <c r="A676" s="450" t="s">
        <v>1247</v>
      </c>
      <c r="B676" s="324" t="s">
        <v>1248</v>
      </c>
      <c r="C676" s="326">
        <v>1531</v>
      </c>
      <c r="D676" s="326">
        <v>8159</v>
      </c>
      <c r="E676" s="128">
        <v>4.329</v>
      </c>
    </row>
    <row r="677" ht="36" customHeight="1" spans="1:5">
      <c r="A677" s="450" t="s">
        <v>1249</v>
      </c>
      <c r="B677" s="324" t="s">
        <v>1250</v>
      </c>
      <c r="C677" s="326">
        <v>1036</v>
      </c>
      <c r="D677" s="326">
        <v>649</v>
      </c>
      <c r="E677" s="128">
        <v>-0.374</v>
      </c>
    </row>
    <row r="678" ht="36" customHeight="1" spans="1:5">
      <c r="A678" s="450" t="s">
        <v>1251</v>
      </c>
      <c r="B678" s="324" t="s">
        <v>1252</v>
      </c>
      <c r="C678" s="326">
        <v>0</v>
      </c>
      <c r="D678" s="326">
        <v>0</v>
      </c>
      <c r="E678" s="128"/>
    </row>
    <row r="679" ht="36" customHeight="1" spans="1:5">
      <c r="A679" s="450" t="s">
        <v>1253</v>
      </c>
      <c r="B679" s="324" t="s">
        <v>1254</v>
      </c>
      <c r="C679" s="326">
        <v>0</v>
      </c>
      <c r="D679" s="326">
        <v>0</v>
      </c>
      <c r="E679" s="128"/>
    </row>
    <row r="680" ht="36" customHeight="1" spans="1:5">
      <c r="A680" s="450" t="s">
        <v>1255</v>
      </c>
      <c r="B680" s="324" t="s">
        <v>1256</v>
      </c>
      <c r="C680" s="326">
        <v>0</v>
      </c>
      <c r="D680" s="326">
        <v>0</v>
      </c>
      <c r="E680" s="128"/>
    </row>
    <row r="681" ht="36" customHeight="1" spans="1:5">
      <c r="A681" s="450" t="s">
        <v>1257</v>
      </c>
      <c r="B681" s="324" t="s">
        <v>1258</v>
      </c>
      <c r="C681" s="326">
        <v>0</v>
      </c>
      <c r="D681" s="326">
        <v>0</v>
      </c>
      <c r="E681" s="128"/>
    </row>
    <row r="682" ht="36" customHeight="1" spans="1:5">
      <c r="A682" s="450" t="s">
        <v>1259</v>
      </c>
      <c r="B682" s="324" t="s">
        <v>1260</v>
      </c>
      <c r="C682" s="326">
        <v>0</v>
      </c>
      <c r="D682" s="326">
        <v>0</v>
      </c>
      <c r="E682" s="128"/>
    </row>
    <row r="683" ht="36" customHeight="1" spans="1:5">
      <c r="A683" s="450" t="s">
        <v>1261</v>
      </c>
      <c r="B683" s="324" t="s">
        <v>1262</v>
      </c>
      <c r="C683" s="326">
        <v>0</v>
      </c>
      <c r="D683" s="326">
        <v>0</v>
      </c>
      <c r="E683" s="128"/>
    </row>
    <row r="684" ht="36" customHeight="1" spans="1:5">
      <c r="A684" s="450" t="s">
        <v>1263</v>
      </c>
      <c r="B684" s="324" t="s">
        <v>1264</v>
      </c>
      <c r="C684" s="326">
        <v>0</v>
      </c>
      <c r="D684" s="326">
        <v>0</v>
      </c>
      <c r="E684" s="128"/>
    </row>
    <row r="685" ht="36" customHeight="1" spans="1:5">
      <c r="A685" s="450" t="s">
        <v>1265</v>
      </c>
      <c r="B685" s="324" t="s">
        <v>1266</v>
      </c>
      <c r="C685" s="326">
        <v>0</v>
      </c>
      <c r="D685" s="326">
        <v>0</v>
      </c>
      <c r="E685" s="128"/>
    </row>
    <row r="686" ht="36" customHeight="1" spans="1:5">
      <c r="A686" s="450" t="s">
        <v>1267</v>
      </c>
      <c r="B686" s="324" t="s">
        <v>1268</v>
      </c>
      <c r="C686" s="326">
        <v>0</v>
      </c>
      <c r="D686" s="326">
        <v>0</v>
      </c>
      <c r="E686" s="128"/>
    </row>
    <row r="687" ht="36" customHeight="1" spans="1:5">
      <c r="A687" s="450" t="s">
        <v>1269</v>
      </c>
      <c r="B687" s="324" t="s">
        <v>1270</v>
      </c>
      <c r="C687" s="326">
        <v>0</v>
      </c>
      <c r="D687" s="326">
        <v>0</v>
      </c>
      <c r="E687" s="128"/>
    </row>
    <row r="688" ht="36" customHeight="1" spans="1:5">
      <c r="A688" s="450" t="s">
        <v>1271</v>
      </c>
      <c r="B688" s="324" t="s">
        <v>1272</v>
      </c>
      <c r="C688" s="326">
        <v>771</v>
      </c>
      <c r="D688" s="326">
        <v>223</v>
      </c>
      <c r="E688" s="128">
        <v>-0.711</v>
      </c>
    </row>
    <row r="689" ht="36" customHeight="1" spans="1:5">
      <c r="A689" s="449" t="s">
        <v>1273</v>
      </c>
      <c r="B689" s="322" t="s">
        <v>1274</v>
      </c>
      <c r="C689" s="328">
        <f>SUM(C690:C692)</f>
        <v>3110</v>
      </c>
      <c r="D689" s="328">
        <f>SUM(D690:D692)</f>
        <v>3163</v>
      </c>
      <c r="E689" s="128">
        <v>0.017</v>
      </c>
    </row>
    <row r="690" ht="36" customHeight="1" spans="1:5">
      <c r="A690" s="450" t="s">
        <v>1275</v>
      </c>
      <c r="B690" s="324" t="s">
        <v>1276</v>
      </c>
      <c r="C690" s="326">
        <v>0</v>
      </c>
      <c r="D690" s="326">
        <v>0</v>
      </c>
      <c r="E690" s="128"/>
    </row>
    <row r="691" ht="36" customHeight="1" spans="1:5">
      <c r="A691" s="450" t="s">
        <v>1277</v>
      </c>
      <c r="B691" s="324" t="s">
        <v>1278</v>
      </c>
      <c r="C691" s="326">
        <v>2621</v>
      </c>
      <c r="D691" s="326">
        <v>2608</v>
      </c>
      <c r="E691" s="128">
        <v>-0.005</v>
      </c>
    </row>
    <row r="692" ht="36" customHeight="1" spans="1:5">
      <c r="A692" s="450" t="s">
        <v>1279</v>
      </c>
      <c r="B692" s="324" t="s">
        <v>1280</v>
      </c>
      <c r="C692" s="326">
        <v>489</v>
      </c>
      <c r="D692" s="326">
        <v>555</v>
      </c>
      <c r="E692" s="128">
        <v>0.135</v>
      </c>
    </row>
    <row r="693" ht="36" customHeight="1" spans="1:5">
      <c r="A693" s="449" t="s">
        <v>1281</v>
      </c>
      <c r="B693" s="322" t="s">
        <v>1282</v>
      </c>
      <c r="C693" s="328">
        <f>SUM(C694:C704)</f>
        <v>4699</v>
      </c>
      <c r="D693" s="328">
        <f>SUM(D694:D704)</f>
        <v>10483</v>
      </c>
      <c r="E693" s="128">
        <v>1.231</v>
      </c>
    </row>
    <row r="694" ht="36" customHeight="1" spans="1:5">
      <c r="A694" s="450" t="s">
        <v>1283</v>
      </c>
      <c r="B694" s="324" t="s">
        <v>1284</v>
      </c>
      <c r="C694" s="326">
        <v>648</v>
      </c>
      <c r="D694" s="326">
        <v>6969</v>
      </c>
      <c r="E694" s="128">
        <v>9.755</v>
      </c>
    </row>
    <row r="695" ht="36" customHeight="1" spans="1:5">
      <c r="A695" s="450" t="s">
        <v>1285</v>
      </c>
      <c r="B695" s="324" t="s">
        <v>1286</v>
      </c>
      <c r="C695" s="326">
        <v>170</v>
      </c>
      <c r="D695" s="326">
        <v>163</v>
      </c>
      <c r="E695" s="128">
        <v>-0.041</v>
      </c>
    </row>
    <row r="696" ht="36" customHeight="1" spans="1:5">
      <c r="A696" s="450" t="s">
        <v>1287</v>
      </c>
      <c r="B696" s="324" t="s">
        <v>1288</v>
      </c>
      <c r="C696" s="326">
        <v>638</v>
      </c>
      <c r="D696" s="326">
        <v>917</v>
      </c>
      <c r="E696" s="128">
        <v>0.437</v>
      </c>
    </row>
    <row r="697" ht="36" customHeight="1" spans="1:5">
      <c r="A697" s="450" t="s">
        <v>1289</v>
      </c>
      <c r="B697" s="324" t="s">
        <v>1290</v>
      </c>
      <c r="C697" s="326">
        <v>0</v>
      </c>
      <c r="D697" s="326">
        <v>0</v>
      </c>
      <c r="E697" s="128"/>
    </row>
    <row r="698" ht="36" customHeight="1" spans="1:5">
      <c r="A698" s="450" t="s">
        <v>1291</v>
      </c>
      <c r="B698" s="324" t="s">
        <v>1292</v>
      </c>
      <c r="C698" s="326">
        <v>0</v>
      </c>
      <c r="D698" s="326">
        <v>0</v>
      </c>
      <c r="E698" s="128"/>
    </row>
    <row r="699" ht="36" customHeight="1" spans="1:5">
      <c r="A699" s="450" t="s">
        <v>1293</v>
      </c>
      <c r="B699" s="324" t="s">
        <v>1294</v>
      </c>
      <c r="C699" s="326">
        <v>0</v>
      </c>
      <c r="D699" s="326">
        <v>0</v>
      </c>
      <c r="E699" s="128"/>
    </row>
    <row r="700" ht="36" customHeight="1" spans="1:5">
      <c r="A700" s="450" t="s">
        <v>1295</v>
      </c>
      <c r="B700" s="324" t="s">
        <v>1296</v>
      </c>
      <c r="C700" s="326">
        <v>0</v>
      </c>
      <c r="D700" s="326">
        <v>0</v>
      </c>
      <c r="E700" s="128"/>
    </row>
    <row r="701" ht="36" customHeight="1" spans="1:5">
      <c r="A701" s="450" t="s">
        <v>1297</v>
      </c>
      <c r="B701" s="324" t="s">
        <v>1298</v>
      </c>
      <c r="C701" s="326">
        <v>1947</v>
      </c>
      <c r="D701" s="326">
        <v>2031</v>
      </c>
      <c r="E701" s="128">
        <v>0.043</v>
      </c>
    </row>
    <row r="702" ht="36" customHeight="1" spans="1:5">
      <c r="A702" s="450" t="s">
        <v>1299</v>
      </c>
      <c r="B702" s="324" t="s">
        <v>1300</v>
      </c>
      <c r="C702" s="326">
        <v>189</v>
      </c>
      <c r="D702" s="326">
        <v>104</v>
      </c>
      <c r="E702" s="128">
        <v>-0.45</v>
      </c>
    </row>
    <row r="703" ht="36" customHeight="1" spans="1:5">
      <c r="A703" s="450" t="s">
        <v>1301</v>
      </c>
      <c r="B703" s="324" t="s">
        <v>1302</v>
      </c>
      <c r="C703" s="326">
        <v>421</v>
      </c>
      <c r="D703" s="326">
        <v>250</v>
      </c>
      <c r="E703" s="128">
        <v>-0.406</v>
      </c>
    </row>
    <row r="704" ht="36" customHeight="1" spans="1:5">
      <c r="A704" s="450" t="s">
        <v>1303</v>
      </c>
      <c r="B704" s="324" t="s">
        <v>1304</v>
      </c>
      <c r="C704" s="326">
        <v>686</v>
      </c>
      <c r="D704" s="326">
        <v>49</v>
      </c>
      <c r="E704" s="128">
        <v>-0.929</v>
      </c>
    </row>
    <row r="705" ht="36" customHeight="1" spans="1:5">
      <c r="A705" s="449" t="s">
        <v>1305</v>
      </c>
      <c r="B705" s="322" t="s">
        <v>1306</v>
      </c>
      <c r="C705" s="328">
        <f>SUM(C706:C707)</f>
        <v>13</v>
      </c>
      <c r="D705" s="328">
        <f>SUM(D706:D707)</f>
        <v>38</v>
      </c>
      <c r="E705" s="128">
        <v>1.923</v>
      </c>
    </row>
    <row r="706" ht="36" customHeight="1" spans="1:5">
      <c r="A706" s="450" t="s">
        <v>1307</v>
      </c>
      <c r="B706" s="324" t="s">
        <v>1308</v>
      </c>
      <c r="C706" s="326">
        <v>13</v>
      </c>
      <c r="D706" s="326">
        <v>38</v>
      </c>
      <c r="E706" s="128">
        <v>1.923</v>
      </c>
    </row>
    <row r="707" ht="36" customHeight="1" spans="1:5">
      <c r="A707" s="450" t="s">
        <v>1309</v>
      </c>
      <c r="B707" s="324" t="s">
        <v>1310</v>
      </c>
      <c r="C707" s="326">
        <v>0</v>
      </c>
      <c r="D707" s="326">
        <v>0</v>
      </c>
      <c r="E707" s="128"/>
    </row>
    <row r="708" ht="36" customHeight="1" spans="1:5">
      <c r="A708" s="449" t="s">
        <v>1311</v>
      </c>
      <c r="B708" s="322" t="s">
        <v>1312</v>
      </c>
      <c r="C708" s="328">
        <f>SUM(C709:C711)</f>
        <v>500</v>
      </c>
      <c r="D708" s="328">
        <f>SUM(D709:D711)</f>
        <v>671</v>
      </c>
      <c r="E708" s="128">
        <v>0.342</v>
      </c>
    </row>
    <row r="709" ht="36" customHeight="1" spans="1:5">
      <c r="A709" s="450" t="s">
        <v>1313</v>
      </c>
      <c r="B709" s="324" t="s">
        <v>1314</v>
      </c>
      <c r="C709" s="326">
        <v>0</v>
      </c>
      <c r="D709" s="326">
        <v>0</v>
      </c>
      <c r="E709" s="128"/>
    </row>
    <row r="710" ht="36" customHeight="1" spans="1:5">
      <c r="A710" s="450" t="s">
        <v>1315</v>
      </c>
      <c r="B710" s="324" t="s">
        <v>1316</v>
      </c>
      <c r="C710" s="326">
        <v>0</v>
      </c>
      <c r="D710" s="326">
        <v>0</v>
      </c>
      <c r="E710" s="128"/>
    </row>
    <row r="711" ht="36" customHeight="1" spans="1:5">
      <c r="A711" s="450" t="s">
        <v>1317</v>
      </c>
      <c r="B711" s="324" t="s">
        <v>1318</v>
      </c>
      <c r="C711" s="326">
        <v>500</v>
      </c>
      <c r="D711" s="326">
        <v>671</v>
      </c>
      <c r="E711" s="128">
        <v>0.342</v>
      </c>
    </row>
    <row r="712" ht="36" customHeight="1" spans="1:5">
      <c r="A712" s="449" t="s">
        <v>1319</v>
      </c>
      <c r="B712" s="322" t="s">
        <v>1320</v>
      </c>
      <c r="C712" s="328">
        <f>SUM(C713:C716)</f>
        <v>162</v>
      </c>
      <c r="D712" s="328">
        <f>SUM(D713:D716)</f>
        <v>132</v>
      </c>
      <c r="E712" s="128">
        <v>-0.185</v>
      </c>
    </row>
    <row r="713" ht="36" customHeight="1" spans="1:5">
      <c r="A713" s="450" t="s">
        <v>1321</v>
      </c>
      <c r="B713" s="324" t="s">
        <v>1322</v>
      </c>
      <c r="C713" s="326">
        <v>159</v>
      </c>
      <c r="D713" s="326">
        <v>132</v>
      </c>
      <c r="E713" s="128">
        <v>-0.17</v>
      </c>
    </row>
    <row r="714" ht="36" customHeight="1" spans="1:5">
      <c r="A714" s="450" t="s">
        <v>1323</v>
      </c>
      <c r="B714" s="324" t="s">
        <v>1324</v>
      </c>
      <c r="C714" s="326">
        <v>0</v>
      </c>
      <c r="D714" s="326">
        <v>0</v>
      </c>
      <c r="E714" s="128"/>
    </row>
    <row r="715" ht="36" customHeight="1" spans="1:5">
      <c r="A715" s="450" t="s">
        <v>1325</v>
      </c>
      <c r="B715" s="324" t="s">
        <v>1326</v>
      </c>
      <c r="C715" s="326">
        <v>0</v>
      </c>
      <c r="D715" s="326">
        <v>0</v>
      </c>
      <c r="E715" s="128"/>
    </row>
    <row r="716" ht="36" customHeight="1" spans="1:5">
      <c r="A716" s="450" t="s">
        <v>1327</v>
      </c>
      <c r="B716" s="324" t="s">
        <v>1328</v>
      </c>
      <c r="C716" s="326">
        <v>3</v>
      </c>
      <c r="D716" s="326">
        <v>0</v>
      </c>
      <c r="E716" s="128">
        <v>-1</v>
      </c>
    </row>
    <row r="717" ht="36" customHeight="1" spans="1:5">
      <c r="A717" s="449" t="s">
        <v>1329</v>
      </c>
      <c r="B717" s="322" t="s">
        <v>1330</v>
      </c>
      <c r="C717" s="328">
        <f>SUM(C718:C720)</f>
        <v>2484</v>
      </c>
      <c r="D717" s="328">
        <f>SUM(D718:D720)</f>
        <v>1669</v>
      </c>
      <c r="E717" s="128">
        <v>-0.328</v>
      </c>
    </row>
    <row r="718" ht="36" customHeight="1" spans="1:5">
      <c r="A718" s="450" t="s">
        <v>1331</v>
      </c>
      <c r="B718" s="324" t="s">
        <v>1332</v>
      </c>
      <c r="C718" s="326">
        <v>0</v>
      </c>
      <c r="D718" s="326">
        <v>0</v>
      </c>
      <c r="E718" s="128"/>
    </row>
    <row r="719" ht="36" customHeight="1" spans="1:5">
      <c r="A719" s="450" t="s">
        <v>1333</v>
      </c>
      <c r="B719" s="324" t="s">
        <v>1334</v>
      </c>
      <c r="C719" s="326">
        <v>2484</v>
      </c>
      <c r="D719" s="326">
        <v>1669</v>
      </c>
      <c r="E719" s="128">
        <v>-0.328</v>
      </c>
    </row>
    <row r="720" ht="36" customHeight="1" spans="1:5">
      <c r="A720" s="450" t="s">
        <v>1335</v>
      </c>
      <c r="B720" s="324" t="s">
        <v>1336</v>
      </c>
      <c r="C720" s="326">
        <v>0</v>
      </c>
      <c r="D720" s="326">
        <v>0</v>
      </c>
      <c r="E720" s="128"/>
    </row>
    <row r="721" ht="36" customHeight="1" spans="1:5">
      <c r="A721" s="449" t="s">
        <v>1337</v>
      </c>
      <c r="B721" s="322" t="s">
        <v>1338</v>
      </c>
      <c r="C721" s="328">
        <f>SUM(C722:C724)</f>
        <v>635</v>
      </c>
      <c r="D721" s="328">
        <f>SUM(D722:D724)</f>
        <v>230</v>
      </c>
      <c r="E721" s="128">
        <v>-0.638</v>
      </c>
    </row>
    <row r="722" ht="36" customHeight="1" spans="1:5">
      <c r="A722" s="450" t="s">
        <v>1339</v>
      </c>
      <c r="B722" s="324" t="s">
        <v>1340</v>
      </c>
      <c r="C722" s="326">
        <v>570</v>
      </c>
      <c r="D722" s="326">
        <v>200</v>
      </c>
      <c r="E722" s="128">
        <v>-0.649</v>
      </c>
    </row>
    <row r="723" ht="36" customHeight="1" spans="1:5">
      <c r="A723" s="450" t="s">
        <v>1341</v>
      </c>
      <c r="B723" s="324" t="s">
        <v>1342</v>
      </c>
      <c r="C723" s="326">
        <v>50</v>
      </c>
      <c r="D723" s="326">
        <v>30</v>
      </c>
      <c r="E723" s="128">
        <v>-0.4</v>
      </c>
    </row>
    <row r="724" ht="36" customHeight="1" spans="1:5">
      <c r="A724" s="450" t="s">
        <v>1343</v>
      </c>
      <c r="B724" s="324" t="s">
        <v>1344</v>
      </c>
      <c r="C724" s="326">
        <v>15</v>
      </c>
      <c r="D724" s="326">
        <v>0</v>
      </c>
      <c r="E724" s="128">
        <v>-1</v>
      </c>
    </row>
    <row r="725" ht="36" customHeight="1" spans="1:5">
      <c r="A725" s="449" t="s">
        <v>1345</v>
      </c>
      <c r="B725" s="322" t="s">
        <v>1346</v>
      </c>
      <c r="C725" s="328">
        <f>SUM(C726:C727)</f>
        <v>139</v>
      </c>
      <c r="D725" s="328">
        <f>SUM(D726:D727)</f>
        <v>189</v>
      </c>
      <c r="E725" s="128">
        <v>0.36</v>
      </c>
    </row>
    <row r="726" ht="36" customHeight="1" spans="1:5">
      <c r="A726" s="450" t="s">
        <v>1347</v>
      </c>
      <c r="B726" s="324" t="s">
        <v>1348</v>
      </c>
      <c r="C726" s="326">
        <v>139</v>
      </c>
      <c r="D726" s="326">
        <v>181</v>
      </c>
      <c r="E726" s="128">
        <v>0.302</v>
      </c>
    </row>
    <row r="727" ht="36" customHeight="1" spans="1:5">
      <c r="A727" s="450" t="s">
        <v>1349</v>
      </c>
      <c r="B727" s="324" t="s">
        <v>1350</v>
      </c>
      <c r="C727" s="326">
        <v>0</v>
      </c>
      <c r="D727" s="326">
        <v>8</v>
      </c>
      <c r="E727" s="128"/>
    </row>
    <row r="728" ht="36" customHeight="1" spans="1:5">
      <c r="A728" s="449" t="s">
        <v>1351</v>
      </c>
      <c r="B728" s="322" t="s">
        <v>1352</v>
      </c>
      <c r="C728" s="328">
        <f>SUM(C729:C736)</f>
        <v>444</v>
      </c>
      <c r="D728" s="328">
        <f>SUM(D729:D736)</f>
        <v>508</v>
      </c>
      <c r="E728" s="128">
        <v>0.144</v>
      </c>
    </row>
    <row r="729" ht="36" customHeight="1" spans="1:5">
      <c r="A729" s="450" t="s">
        <v>1353</v>
      </c>
      <c r="B729" s="324" t="s">
        <v>136</v>
      </c>
      <c r="C729" s="326">
        <v>444</v>
      </c>
      <c r="D729" s="326">
        <v>482</v>
      </c>
      <c r="E729" s="128">
        <v>0.086</v>
      </c>
    </row>
    <row r="730" ht="36" customHeight="1" spans="1:5">
      <c r="A730" s="450" t="s">
        <v>1354</v>
      </c>
      <c r="B730" s="324" t="s">
        <v>138</v>
      </c>
      <c r="C730" s="326">
        <v>0</v>
      </c>
      <c r="D730" s="326">
        <v>0</v>
      </c>
      <c r="E730" s="128"/>
    </row>
    <row r="731" ht="36" customHeight="1" spans="1:5">
      <c r="A731" s="450" t="s">
        <v>1355</v>
      </c>
      <c r="B731" s="324" t="s">
        <v>140</v>
      </c>
      <c r="C731" s="326">
        <v>0</v>
      </c>
      <c r="D731" s="326">
        <v>0</v>
      </c>
      <c r="E731" s="128"/>
    </row>
    <row r="732" ht="36" customHeight="1" spans="1:5">
      <c r="A732" s="450" t="s">
        <v>1356</v>
      </c>
      <c r="B732" s="324" t="s">
        <v>237</v>
      </c>
      <c r="C732" s="326">
        <v>0</v>
      </c>
      <c r="D732" s="326">
        <v>0</v>
      </c>
      <c r="E732" s="128"/>
    </row>
    <row r="733" ht="36" customHeight="1" spans="1:5">
      <c r="A733" s="450" t="s">
        <v>1357</v>
      </c>
      <c r="B733" s="324" t="s">
        <v>1358</v>
      </c>
      <c r="C733" s="326">
        <v>0</v>
      </c>
      <c r="D733" s="326">
        <v>0</v>
      </c>
      <c r="E733" s="128"/>
    </row>
    <row r="734" ht="36" customHeight="1" spans="1:5">
      <c r="A734" s="450" t="s">
        <v>1359</v>
      </c>
      <c r="B734" s="324" t="s">
        <v>1360</v>
      </c>
      <c r="C734" s="326">
        <v>0</v>
      </c>
      <c r="D734" s="326">
        <v>0</v>
      </c>
      <c r="E734" s="128"/>
    </row>
    <row r="735" ht="36" customHeight="1" spans="1:5">
      <c r="A735" s="450" t="s">
        <v>1361</v>
      </c>
      <c r="B735" s="324" t="s">
        <v>154</v>
      </c>
      <c r="C735" s="326">
        <v>0</v>
      </c>
      <c r="D735" s="326">
        <v>0</v>
      </c>
      <c r="E735" s="128"/>
    </row>
    <row r="736" ht="36" customHeight="1" spans="1:5">
      <c r="A736" s="450" t="s">
        <v>1362</v>
      </c>
      <c r="B736" s="324" t="s">
        <v>1363</v>
      </c>
      <c r="C736" s="326">
        <v>0</v>
      </c>
      <c r="D736" s="326">
        <v>26</v>
      </c>
      <c r="E736" s="128"/>
    </row>
    <row r="737" ht="36" customHeight="1" spans="1:5">
      <c r="A737" s="449" t="s">
        <v>1364</v>
      </c>
      <c r="B737" s="322" t="s">
        <v>1365</v>
      </c>
      <c r="C737" s="328">
        <f>SUM(C738)</f>
        <v>156</v>
      </c>
      <c r="D737" s="328">
        <f>SUM(D738)</f>
        <v>8</v>
      </c>
      <c r="E737" s="128">
        <v>-0.949</v>
      </c>
    </row>
    <row r="738" ht="36" customHeight="1" spans="1:5">
      <c r="A738" s="450" t="s">
        <v>1366</v>
      </c>
      <c r="B738" s="324" t="s">
        <v>1367</v>
      </c>
      <c r="C738" s="326">
        <v>156</v>
      </c>
      <c r="D738" s="326">
        <v>8</v>
      </c>
      <c r="E738" s="128">
        <v>-0.949</v>
      </c>
    </row>
    <row r="739" ht="36" customHeight="1" spans="1:5">
      <c r="A739" s="449" t="s">
        <v>1368</v>
      </c>
      <c r="B739" s="322" t="s">
        <v>1369</v>
      </c>
      <c r="C739" s="328">
        <f>SUM(C740)</f>
        <v>265</v>
      </c>
      <c r="D739" s="328">
        <f>SUM(D740)</f>
        <v>96</v>
      </c>
      <c r="E739" s="128">
        <v>-0.638</v>
      </c>
    </row>
    <row r="740" ht="36" customHeight="1" spans="1:5">
      <c r="A740" s="450">
        <v>2109999</v>
      </c>
      <c r="B740" s="324" t="s">
        <v>1370</v>
      </c>
      <c r="C740" s="326">
        <v>265</v>
      </c>
      <c r="D740" s="326">
        <v>96</v>
      </c>
      <c r="E740" s="128">
        <v>-0.638</v>
      </c>
    </row>
    <row r="741" ht="36" customHeight="1" spans="1:5">
      <c r="A741" s="453" t="s">
        <v>1371</v>
      </c>
      <c r="B741" s="454" t="s">
        <v>516</v>
      </c>
      <c r="C741" s="455">
        <v>0</v>
      </c>
      <c r="D741" s="455">
        <v>0</v>
      </c>
      <c r="E741" s="128"/>
    </row>
    <row r="742" ht="36" customHeight="1" spans="1:5">
      <c r="A742" s="453" t="s">
        <v>1372</v>
      </c>
      <c r="B742" s="454" t="s">
        <v>702</v>
      </c>
      <c r="C742" s="455">
        <v>0</v>
      </c>
      <c r="D742" s="455">
        <v>0</v>
      </c>
      <c r="E742" s="128"/>
    </row>
    <row r="743" ht="36" customHeight="1" spans="1:5">
      <c r="A743" s="449" t="s">
        <v>86</v>
      </c>
      <c r="B743" s="322" t="s">
        <v>87</v>
      </c>
      <c r="C743" s="328">
        <f>C744+C754+C758+C767+C772+C779+C785+C788+C791+C793+C795+C801+C803+C805+C820</f>
        <v>2505</v>
      </c>
      <c r="D743" s="328">
        <f>D744+D754+D758+D767+D772+D779+D785+D788+D791+D793+D795+D801+D803+D805+D820</f>
        <v>2831</v>
      </c>
      <c r="E743" s="128">
        <v>0.13</v>
      </c>
    </row>
    <row r="744" ht="36" customHeight="1" spans="1:5">
      <c r="A744" s="449" t="s">
        <v>1373</v>
      </c>
      <c r="B744" s="322" t="s">
        <v>1374</v>
      </c>
      <c r="C744" s="328">
        <f>SUM(C745:C753)</f>
        <v>38</v>
      </c>
      <c r="D744" s="328">
        <f>SUM(D745:D753)</f>
        <v>543</v>
      </c>
      <c r="E744" s="128">
        <v>13.289</v>
      </c>
    </row>
    <row r="745" ht="36" customHeight="1" spans="1:5">
      <c r="A745" s="450" t="s">
        <v>1375</v>
      </c>
      <c r="B745" s="324" t="s">
        <v>136</v>
      </c>
      <c r="C745" s="326">
        <v>38</v>
      </c>
      <c r="D745" s="326">
        <v>33</v>
      </c>
      <c r="E745" s="128">
        <v>-0.132</v>
      </c>
    </row>
    <row r="746" ht="36" customHeight="1" spans="1:5">
      <c r="A746" s="450" t="s">
        <v>1376</v>
      </c>
      <c r="B746" s="324" t="s">
        <v>138</v>
      </c>
      <c r="C746" s="326">
        <v>0</v>
      </c>
      <c r="D746" s="326">
        <v>0</v>
      </c>
      <c r="E746" s="128"/>
    </row>
    <row r="747" ht="36" customHeight="1" spans="1:5">
      <c r="A747" s="450" t="s">
        <v>1377</v>
      </c>
      <c r="B747" s="324" t="s">
        <v>140</v>
      </c>
      <c r="C747" s="326">
        <v>0</v>
      </c>
      <c r="D747" s="326">
        <v>0</v>
      </c>
      <c r="E747" s="128"/>
    </row>
    <row r="748" ht="36" customHeight="1" spans="1:5">
      <c r="A748" s="450" t="s">
        <v>1378</v>
      </c>
      <c r="B748" s="324" t="s">
        <v>1379</v>
      </c>
      <c r="C748" s="326">
        <v>0</v>
      </c>
      <c r="D748" s="326">
        <v>0</v>
      </c>
      <c r="E748" s="128"/>
    </row>
    <row r="749" ht="36" customHeight="1" spans="1:5">
      <c r="A749" s="450" t="s">
        <v>1380</v>
      </c>
      <c r="B749" s="324" t="s">
        <v>1381</v>
      </c>
      <c r="C749" s="326">
        <v>0</v>
      </c>
      <c r="D749" s="326">
        <v>0</v>
      </c>
      <c r="E749" s="128"/>
    </row>
    <row r="750" ht="36" customHeight="1" spans="1:5">
      <c r="A750" s="450" t="s">
        <v>1382</v>
      </c>
      <c r="B750" s="324" t="s">
        <v>1383</v>
      </c>
      <c r="C750" s="326">
        <v>0</v>
      </c>
      <c r="D750" s="326">
        <v>0</v>
      </c>
      <c r="E750" s="128"/>
    </row>
    <row r="751" ht="36" customHeight="1" spans="1:5">
      <c r="A751" s="450" t="s">
        <v>1384</v>
      </c>
      <c r="B751" s="324" t="s">
        <v>1385</v>
      </c>
      <c r="C751" s="326">
        <v>0</v>
      </c>
      <c r="D751" s="326">
        <v>0</v>
      </c>
      <c r="E751" s="128"/>
    </row>
    <row r="752" ht="36" customHeight="1" spans="1:5">
      <c r="A752" s="450" t="s">
        <v>1386</v>
      </c>
      <c r="B752" s="324" t="s">
        <v>1387</v>
      </c>
      <c r="C752" s="326">
        <v>0</v>
      </c>
      <c r="D752" s="326">
        <v>0</v>
      </c>
      <c r="E752" s="128"/>
    </row>
    <row r="753" ht="36" customHeight="1" spans="1:5">
      <c r="A753" s="450" t="s">
        <v>1388</v>
      </c>
      <c r="B753" s="324" t="s">
        <v>1389</v>
      </c>
      <c r="C753" s="326">
        <v>0</v>
      </c>
      <c r="D753" s="326">
        <v>510</v>
      </c>
      <c r="E753" s="128"/>
    </row>
    <row r="754" ht="36" customHeight="1" spans="1:5">
      <c r="A754" s="449" t="s">
        <v>1390</v>
      </c>
      <c r="B754" s="322" t="s">
        <v>1391</v>
      </c>
      <c r="C754" s="328">
        <v>0</v>
      </c>
      <c r="D754" s="328">
        <v>0</v>
      </c>
      <c r="E754" s="128"/>
    </row>
    <row r="755" ht="36" customHeight="1" spans="1:5">
      <c r="A755" s="450" t="s">
        <v>1392</v>
      </c>
      <c r="B755" s="324" t="s">
        <v>1393</v>
      </c>
      <c r="C755" s="326">
        <v>0</v>
      </c>
      <c r="D755" s="326">
        <v>0</v>
      </c>
      <c r="E755" s="128"/>
    </row>
    <row r="756" ht="36" customHeight="1" spans="1:5">
      <c r="A756" s="450" t="s">
        <v>1394</v>
      </c>
      <c r="B756" s="324" t="s">
        <v>1395</v>
      </c>
      <c r="C756" s="326">
        <v>0</v>
      </c>
      <c r="D756" s="326">
        <v>0</v>
      </c>
      <c r="E756" s="128"/>
    </row>
    <row r="757" ht="36" customHeight="1" spans="1:5">
      <c r="A757" s="450" t="s">
        <v>1396</v>
      </c>
      <c r="B757" s="324" t="s">
        <v>1397</v>
      </c>
      <c r="C757" s="326">
        <v>0</v>
      </c>
      <c r="D757" s="326">
        <v>0</v>
      </c>
      <c r="E757" s="128"/>
    </row>
    <row r="758" ht="36" customHeight="1" spans="1:5">
      <c r="A758" s="449" t="s">
        <v>1398</v>
      </c>
      <c r="B758" s="322" t="s">
        <v>1399</v>
      </c>
      <c r="C758" s="328">
        <v>0</v>
      </c>
      <c r="D758" s="328">
        <f>SUM(D759:D766)</f>
        <v>123</v>
      </c>
      <c r="E758" s="128"/>
    </row>
    <row r="759" ht="36" customHeight="1" spans="1:5">
      <c r="A759" s="450" t="s">
        <v>1400</v>
      </c>
      <c r="B759" s="324" t="s">
        <v>1401</v>
      </c>
      <c r="C759" s="326">
        <v>0</v>
      </c>
      <c r="D759" s="326">
        <v>0</v>
      </c>
      <c r="E759" s="128"/>
    </row>
    <row r="760" ht="36" customHeight="1" spans="1:5">
      <c r="A760" s="450" t="s">
        <v>1402</v>
      </c>
      <c r="B760" s="324" t="s">
        <v>1403</v>
      </c>
      <c r="C760" s="326">
        <v>0</v>
      </c>
      <c r="D760" s="326">
        <v>0</v>
      </c>
      <c r="E760" s="128"/>
    </row>
    <row r="761" ht="36" customHeight="1" spans="1:5">
      <c r="A761" s="450" t="s">
        <v>1404</v>
      </c>
      <c r="B761" s="324" t="s">
        <v>1405</v>
      </c>
      <c r="C761" s="326">
        <v>0</v>
      </c>
      <c r="D761" s="326">
        <v>0</v>
      </c>
      <c r="E761" s="128"/>
    </row>
    <row r="762" ht="36" customHeight="1" spans="1:5">
      <c r="A762" s="450" t="s">
        <v>1406</v>
      </c>
      <c r="B762" s="324" t="s">
        <v>1407</v>
      </c>
      <c r="C762" s="326">
        <v>0</v>
      </c>
      <c r="D762" s="326">
        <v>123</v>
      </c>
      <c r="E762" s="128"/>
    </row>
    <row r="763" ht="36" customHeight="1" spans="1:5">
      <c r="A763" s="450" t="s">
        <v>1408</v>
      </c>
      <c r="B763" s="324" t="s">
        <v>1409</v>
      </c>
      <c r="C763" s="326">
        <v>0</v>
      </c>
      <c r="D763" s="326">
        <v>0</v>
      </c>
      <c r="E763" s="128"/>
    </row>
    <row r="764" ht="36" customHeight="1" spans="1:5">
      <c r="A764" s="450" t="s">
        <v>1410</v>
      </c>
      <c r="B764" s="324" t="s">
        <v>1411</v>
      </c>
      <c r="C764" s="326">
        <v>0</v>
      </c>
      <c r="D764" s="326">
        <v>0</v>
      </c>
      <c r="E764" s="128"/>
    </row>
    <row r="765" ht="36" customHeight="1" spans="1:5">
      <c r="A765" s="324" t="s">
        <v>1412</v>
      </c>
      <c r="B765" s="324" t="s">
        <v>1413</v>
      </c>
      <c r="C765" s="326">
        <v>0</v>
      </c>
      <c r="D765" s="326">
        <v>0</v>
      </c>
      <c r="E765" s="128"/>
    </row>
    <row r="766" ht="36" customHeight="1" spans="1:5">
      <c r="A766" s="450" t="s">
        <v>1414</v>
      </c>
      <c r="B766" s="324" t="s">
        <v>1415</v>
      </c>
      <c r="C766" s="326">
        <v>0</v>
      </c>
      <c r="D766" s="326">
        <v>0</v>
      </c>
      <c r="E766" s="128"/>
    </row>
    <row r="767" ht="36" customHeight="1" spans="1:5">
      <c r="A767" s="449" t="s">
        <v>1416</v>
      </c>
      <c r="B767" s="322" t="s">
        <v>1417</v>
      </c>
      <c r="C767" s="328">
        <f>SUM(C768:C771)</f>
        <v>185</v>
      </c>
      <c r="D767" s="328">
        <f>SUM(D768:D771)</f>
        <v>0</v>
      </c>
      <c r="E767" s="128">
        <v>-1</v>
      </c>
    </row>
    <row r="768" ht="36" customHeight="1" spans="1:5">
      <c r="A768" s="450" t="s">
        <v>1418</v>
      </c>
      <c r="B768" s="324" t="s">
        <v>1419</v>
      </c>
      <c r="C768" s="326">
        <v>0</v>
      </c>
      <c r="D768" s="326">
        <v>0</v>
      </c>
      <c r="E768" s="128"/>
    </row>
    <row r="769" ht="36" customHeight="1" spans="1:5">
      <c r="A769" s="450" t="s">
        <v>1420</v>
      </c>
      <c r="B769" s="324" t="s">
        <v>1421</v>
      </c>
      <c r="C769" s="326">
        <v>185</v>
      </c>
      <c r="D769" s="326">
        <v>0</v>
      </c>
      <c r="E769" s="128">
        <v>-1</v>
      </c>
    </row>
    <row r="770" ht="36" customHeight="1" spans="1:5">
      <c r="A770" s="450" t="s">
        <v>1422</v>
      </c>
      <c r="B770" s="324" t="s">
        <v>1423</v>
      </c>
      <c r="C770" s="326">
        <v>0</v>
      </c>
      <c r="D770" s="326">
        <v>0</v>
      </c>
      <c r="E770" s="128"/>
    </row>
    <row r="771" ht="36" customHeight="1" spans="1:5">
      <c r="A771" s="450" t="s">
        <v>1424</v>
      </c>
      <c r="B771" s="324" t="s">
        <v>1425</v>
      </c>
      <c r="C771" s="326">
        <v>0</v>
      </c>
      <c r="D771" s="326">
        <v>0</v>
      </c>
      <c r="E771" s="128"/>
    </row>
    <row r="772" ht="36" customHeight="1" spans="1:5">
      <c r="A772" s="449" t="s">
        <v>1426</v>
      </c>
      <c r="B772" s="322" t="s">
        <v>1427</v>
      </c>
      <c r="C772" s="328">
        <f>SUM(C773:C778)</f>
        <v>36</v>
      </c>
      <c r="D772" s="328">
        <v>0</v>
      </c>
      <c r="E772" s="128">
        <v>-1</v>
      </c>
    </row>
    <row r="773" ht="36" customHeight="1" spans="1:5">
      <c r="A773" s="450" t="s">
        <v>1428</v>
      </c>
      <c r="B773" s="324" t="s">
        <v>1429</v>
      </c>
      <c r="C773" s="326">
        <v>30</v>
      </c>
      <c r="D773" s="326">
        <v>0</v>
      </c>
      <c r="E773" s="128">
        <v>-1</v>
      </c>
    </row>
    <row r="774" ht="36" customHeight="1" spans="1:5">
      <c r="A774" s="450" t="s">
        <v>1430</v>
      </c>
      <c r="B774" s="324" t="s">
        <v>1431</v>
      </c>
      <c r="C774" s="326">
        <v>0</v>
      </c>
      <c r="D774" s="326">
        <v>0</v>
      </c>
      <c r="E774" s="128"/>
    </row>
    <row r="775" ht="36" customHeight="1" spans="1:5">
      <c r="A775" s="450" t="s">
        <v>1432</v>
      </c>
      <c r="B775" s="324" t="s">
        <v>1433</v>
      </c>
      <c r="C775" s="326">
        <v>6</v>
      </c>
      <c r="D775" s="326">
        <v>0</v>
      </c>
      <c r="E775" s="128">
        <v>-1</v>
      </c>
    </row>
    <row r="776" ht="36" customHeight="1" spans="1:5">
      <c r="A776" s="450" t="s">
        <v>1434</v>
      </c>
      <c r="B776" s="324" t="s">
        <v>1435</v>
      </c>
      <c r="C776" s="326">
        <v>0</v>
      </c>
      <c r="D776" s="326">
        <v>0</v>
      </c>
      <c r="E776" s="128"/>
    </row>
    <row r="777" ht="36" customHeight="1" spans="1:5">
      <c r="A777" s="450" t="s">
        <v>1436</v>
      </c>
      <c r="B777" s="324" t="s">
        <v>1437</v>
      </c>
      <c r="C777" s="326">
        <v>0</v>
      </c>
      <c r="D777" s="326">
        <v>0</v>
      </c>
      <c r="E777" s="128"/>
    </row>
    <row r="778" ht="36" customHeight="1" spans="1:5">
      <c r="A778" s="450" t="s">
        <v>1438</v>
      </c>
      <c r="B778" s="324" t="s">
        <v>1439</v>
      </c>
      <c r="C778" s="326">
        <v>0</v>
      </c>
      <c r="D778" s="326">
        <v>0</v>
      </c>
      <c r="E778" s="128"/>
    </row>
    <row r="779" ht="36" customHeight="1" spans="1:5">
      <c r="A779" s="449" t="s">
        <v>1440</v>
      </c>
      <c r="B779" s="322" t="s">
        <v>1441</v>
      </c>
      <c r="C779" s="328">
        <f>SUM(C780:C784)</f>
        <v>11</v>
      </c>
      <c r="D779" s="328">
        <f>SUM(D780:D784)</f>
        <v>0</v>
      </c>
      <c r="E779" s="128">
        <v>-1</v>
      </c>
    </row>
    <row r="780" ht="36" customHeight="1" spans="1:5">
      <c r="A780" s="450" t="s">
        <v>1442</v>
      </c>
      <c r="B780" s="324" t="s">
        <v>1443</v>
      </c>
      <c r="C780" s="326">
        <v>11</v>
      </c>
      <c r="D780" s="326">
        <v>0</v>
      </c>
      <c r="E780" s="128">
        <v>-1</v>
      </c>
    </row>
    <row r="781" ht="36" customHeight="1" spans="1:5">
      <c r="A781" s="450" t="s">
        <v>1444</v>
      </c>
      <c r="B781" s="324" t="s">
        <v>1445</v>
      </c>
      <c r="C781" s="326">
        <v>0</v>
      </c>
      <c r="D781" s="326">
        <v>0</v>
      </c>
      <c r="E781" s="128"/>
    </row>
    <row r="782" ht="36" customHeight="1" spans="1:5">
      <c r="A782" s="450" t="s">
        <v>1446</v>
      </c>
      <c r="B782" s="324" t="s">
        <v>1447</v>
      </c>
      <c r="C782" s="326">
        <v>0</v>
      </c>
      <c r="D782" s="326">
        <v>0</v>
      </c>
      <c r="E782" s="128"/>
    </row>
    <row r="783" ht="36" customHeight="1" spans="1:5">
      <c r="A783" s="450" t="s">
        <v>1448</v>
      </c>
      <c r="B783" s="324" t="s">
        <v>1449</v>
      </c>
      <c r="C783" s="326">
        <v>0</v>
      </c>
      <c r="D783" s="326">
        <v>0</v>
      </c>
      <c r="E783" s="128"/>
    </row>
    <row r="784" ht="36" customHeight="1" spans="1:5">
      <c r="A784" s="450" t="s">
        <v>1450</v>
      </c>
      <c r="B784" s="324" t="s">
        <v>1451</v>
      </c>
      <c r="C784" s="326">
        <v>0</v>
      </c>
      <c r="D784" s="326">
        <v>0</v>
      </c>
      <c r="E784" s="128"/>
    </row>
    <row r="785" ht="36" customHeight="1" spans="1:5">
      <c r="A785" s="449" t="s">
        <v>1452</v>
      </c>
      <c r="B785" s="322" t="s">
        <v>1453</v>
      </c>
      <c r="C785" s="328">
        <v>0</v>
      </c>
      <c r="D785" s="328">
        <v>0</v>
      </c>
      <c r="E785" s="128"/>
    </row>
    <row r="786" ht="36" customHeight="1" spans="1:5">
      <c r="A786" s="450" t="s">
        <v>1454</v>
      </c>
      <c r="B786" s="324" t="s">
        <v>1455</v>
      </c>
      <c r="C786" s="326">
        <v>0</v>
      </c>
      <c r="D786" s="326">
        <v>0</v>
      </c>
      <c r="E786" s="128"/>
    </row>
    <row r="787" ht="36" customHeight="1" spans="1:5">
      <c r="A787" s="450" t="s">
        <v>1456</v>
      </c>
      <c r="B787" s="324" t="s">
        <v>1457</v>
      </c>
      <c r="C787" s="326">
        <v>0</v>
      </c>
      <c r="D787" s="326">
        <v>0</v>
      </c>
      <c r="E787" s="128"/>
    </row>
    <row r="788" ht="36" customHeight="1" spans="1:5">
      <c r="A788" s="449" t="s">
        <v>1458</v>
      </c>
      <c r="B788" s="322" t="s">
        <v>1459</v>
      </c>
      <c r="C788" s="328">
        <f>SUM(C789:C790)</f>
        <v>8</v>
      </c>
      <c r="D788" s="328">
        <f>SUM(D789:D790)</f>
        <v>15</v>
      </c>
      <c r="E788" s="128">
        <v>0.875</v>
      </c>
    </row>
    <row r="789" ht="36" customHeight="1" spans="1:5">
      <c r="A789" s="450" t="s">
        <v>1460</v>
      </c>
      <c r="B789" s="324" t="s">
        <v>1461</v>
      </c>
      <c r="C789" s="326">
        <v>0</v>
      </c>
      <c r="D789" s="326">
        <v>0</v>
      </c>
      <c r="E789" s="128"/>
    </row>
    <row r="790" ht="36" customHeight="1" spans="1:5">
      <c r="A790" s="450" t="s">
        <v>1462</v>
      </c>
      <c r="B790" s="324" t="s">
        <v>1463</v>
      </c>
      <c r="C790" s="326">
        <v>8</v>
      </c>
      <c r="D790" s="326">
        <v>15</v>
      </c>
      <c r="E790" s="128">
        <v>0.875</v>
      </c>
    </row>
    <row r="791" ht="36" customHeight="1" spans="1:5">
      <c r="A791" s="449" t="s">
        <v>1464</v>
      </c>
      <c r="B791" s="322" t="s">
        <v>1465</v>
      </c>
      <c r="C791" s="328">
        <v>0</v>
      </c>
      <c r="D791" s="328">
        <v>0</v>
      </c>
      <c r="E791" s="128"/>
    </row>
    <row r="792" ht="36" customHeight="1" spans="1:5">
      <c r="A792" s="450">
        <v>2110901</v>
      </c>
      <c r="B792" s="460" t="s">
        <v>1466</v>
      </c>
      <c r="C792" s="326">
        <v>0</v>
      </c>
      <c r="D792" s="326">
        <v>0</v>
      </c>
      <c r="E792" s="128"/>
    </row>
    <row r="793" ht="36" customHeight="1" spans="1:5">
      <c r="A793" s="449" t="s">
        <v>1467</v>
      </c>
      <c r="B793" s="322" t="s">
        <v>1468</v>
      </c>
      <c r="C793" s="328">
        <f>SUM(C794)</f>
        <v>482</v>
      </c>
      <c r="D793" s="328">
        <f>SUM(D794)</f>
        <v>0</v>
      </c>
      <c r="E793" s="128">
        <v>-1</v>
      </c>
    </row>
    <row r="794" ht="36" customHeight="1" spans="1:5">
      <c r="A794" s="450">
        <v>2111001</v>
      </c>
      <c r="B794" s="460" t="s">
        <v>1469</v>
      </c>
      <c r="C794" s="326">
        <v>482</v>
      </c>
      <c r="D794" s="326">
        <v>0</v>
      </c>
      <c r="E794" s="128">
        <v>-1</v>
      </c>
    </row>
    <row r="795" ht="36" customHeight="1" spans="1:5">
      <c r="A795" s="449" t="s">
        <v>1470</v>
      </c>
      <c r="B795" s="322" t="s">
        <v>1471</v>
      </c>
      <c r="C795" s="328">
        <v>0</v>
      </c>
      <c r="D795" s="328">
        <v>0</v>
      </c>
      <c r="E795" s="128"/>
    </row>
    <row r="796" ht="36" customHeight="1" spans="1:5">
      <c r="A796" s="450" t="s">
        <v>1472</v>
      </c>
      <c r="B796" s="324" t="s">
        <v>1473</v>
      </c>
      <c r="C796" s="326">
        <v>0</v>
      </c>
      <c r="D796" s="326">
        <v>0</v>
      </c>
      <c r="E796" s="128"/>
    </row>
    <row r="797" ht="36" customHeight="1" spans="1:5">
      <c r="A797" s="450" t="s">
        <v>1474</v>
      </c>
      <c r="B797" s="324" t="s">
        <v>1475</v>
      </c>
      <c r="C797" s="326">
        <v>0</v>
      </c>
      <c r="D797" s="326">
        <v>0</v>
      </c>
      <c r="E797" s="128"/>
    </row>
    <row r="798" ht="36" customHeight="1" spans="1:5">
      <c r="A798" s="450" t="s">
        <v>1476</v>
      </c>
      <c r="B798" s="324" t="s">
        <v>1477</v>
      </c>
      <c r="C798" s="326">
        <v>0</v>
      </c>
      <c r="D798" s="326">
        <v>0</v>
      </c>
      <c r="E798" s="128"/>
    </row>
    <row r="799" ht="36" customHeight="1" spans="1:5">
      <c r="A799" s="450" t="s">
        <v>1478</v>
      </c>
      <c r="B799" s="324" t="s">
        <v>1479</v>
      </c>
      <c r="C799" s="326">
        <v>0</v>
      </c>
      <c r="D799" s="326">
        <v>0</v>
      </c>
      <c r="E799" s="128"/>
    </row>
    <row r="800" ht="36" customHeight="1" spans="1:5">
      <c r="A800" s="450" t="s">
        <v>1480</v>
      </c>
      <c r="B800" s="324" t="s">
        <v>1481</v>
      </c>
      <c r="C800" s="326">
        <v>0</v>
      </c>
      <c r="D800" s="326">
        <v>0</v>
      </c>
      <c r="E800" s="128"/>
    </row>
    <row r="801" ht="36" customHeight="1" spans="1:5">
      <c r="A801" s="449" t="s">
        <v>1482</v>
      </c>
      <c r="B801" s="322" t="s">
        <v>1483</v>
      </c>
      <c r="C801" s="328">
        <v>0</v>
      </c>
      <c r="D801" s="328">
        <v>0</v>
      </c>
      <c r="E801" s="128"/>
    </row>
    <row r="802" ht="36" customHeight="1" spans="1:5">
      <c r="A802" s="324" t="s">
        <v>1484</v>
      </c>
      <c r="B802" s="324" t="s">
        <v>1485</v>
      </c>
      <c r="C802" s="326">
        <v>0</v>
      </c>
      <c r="D802" s="326">
        <v>0</v>
      </c>
      <c r="E802" s="128"/>
    </row>
    <row r="803" ht="36" customHeight="1" spans="1:5">
      <c r="A803" s="449" t="s">
        <v>1486</v>
      </c>
      <c r="B803" s="322" t="s">
        <v>1487</v>
      </c>
      <c r="C803" s="328">
        <v>0</v>
      </c>
      <c r="D803" s="328">
        <v>0</v>
      </c>
      <c r="E803" s="128"/>
    </row>
    <row r="804" ht="36" customHeight="1" spans="1:5">
      <c r="A804" s="324" t="s">
        <v>1488</v>
      </c>
      <c r="B804" s="324" t="s">
        <v>1489</v>
      </c>
      <c r="C804" s="326">
        <v>0</v>
      </c>
      <c r="D804" s="326">
        <v>0</v>
      </c>
      <c r="E804" s="128"/>
    </row>
    <row r="805" ht="36" customHeight="1" spans="1:5">
      <c r="A805" s="449" t="s">
        <v>1490</v>
      </c>
      <c r="B805" s="322" t="s">
        <v>1491</v>
      </c>
      <c r="C805" s="328">
        <v>0</v>
      </c>
      <c r="D805" s="328">
        <v>0</v>
      </c>
      <c r="E805" s="128"/>
    </row>
    <row r="806" ht="36" customHeight="1" spans="1:5">
      <c r="A806" s="450" t="s">
        <v>1492</v>
      </c>
      <c r="B806" s="324" t="s">
        <v>136</v>
      </c>
      <c r="C806" s="326">
        <v>0</v>
      </c>
      <c r="D806" s="326">
        <v>0</v>
      </c>
      <c r="E806" s="128"/>
    </row>
    <row r="807" ht="36" customHeight="1" spans="1:5">
      <c r="A807" s="450" t="s">
        <v>1493</v>
      </c>
      <c r="B807" s="324" t="s">
        <v>138</v>
      </c>
      <c r="C807" s="326">
        <v>0</v>
      </c>
      <c r="D807" s="326">
        <v>0</v>
      </c>
      <c r="E807" s="128"/>
    </row>
    <row r="808" ht="36" customHeight="1" spans="1:5">
      <c r="A808" s="450" t="s">
        <v>1494</v>
      </c>
      <c r="B808" s="324" t="s">
        <v>140</v>
      </c>
      <c r="C808" s="326">
        <v>0</v>
      </c>
      <c r="D808" s="326">
        <v>0</v>
      </c>
      <c r="E808" s="128"/>
    </row>
    <row r="809" ht="36" customHeight="1" spans="1:5">
      <c r="A809" s="450" t="s">
        <v>1495</v>
      </c>
      <c r="B809" s="324" t="s">
        <v>1496</v>
      </c>
      <c r="C809" s="326">
        <v>0</v>
      </c>
      <c r="D809" s="326">
        <v>0</v>
      </c>
      <c r="E809" s="128"/>
    </row>
    <row r="810" ht="36" customHeight="1" spans="1:5">
      <c r="A810" s="450" t="s">
        <v>1497</v>
      </c>
      <c r="B810" s="324" t="s">
        <v>1498</v>
      </c>
      <c r="C810" s="326">
        <v>0</v>
      </c>
      <c r="D810" s="326">
        <v>0</v>
      </c>
      <c r="E810" s="128"/>
    </row>
    <row r="811" ht="36" customHeight="1" spans="1:5">
      <c r="A811" s="450" t="s">
        <v>1499</v>
      </c>
      <c r="B811" s="324" t="s">
        <v>1500</v>
      </c>
      <c r="C811" s="326">
        <v>0</v>
      </c>
      <c r="D811" s="326">
        <v>0</v>
      </c>
      <c r="E811" s="128"/>
    </row>
    <row r="812" ht="36" customHeight="1" spans="1:5">
      <c r="A812" s="450" t="s">
        <v>1501</v>
      </c>
      <c r="B812" s="324" t="s">
        <v>1502</v>
      </c>
      <c r="C812" s="326">
        <v>0</v>
      </c>
      <c r="D812" s="326">
        <v>0</v>
      </c>
      <c r="E812" s="128"/>
    </row>
    <row r="813" ht="36" customHeight="1" spans="1:5">
      <c r="A813" s="450" t="s">
        <v>1503</v>
      </c>
      <c r="B813" s="324" t="s">
        <v>1504</v>
      </c>
      <c r="C813" s="326">
        <v>0</v>
      </c>
      <c r="D813" s="326">
        <v>0</v>
      </c>
      <c r="E813" s="128"/>
    </row>
    <row r="814" ht="36" customHeight="1" spans="1:5">
      <c r="A814" s="450" t="s">
        <v>1505</v>
      </c>
      <c r="B814" s="324" t="s">
        <v>1506</v>
      </c>
      <c r="C814" s="326">
        <v>0</v>
      </c>
      <c r="D814" s="326">
        <v>0</v>
      </c>
      <c r="E814" s="128"/>
    </row>
    <row r="815" ht="36" customHeight="1" spans="1:5">
      <c r="A815" s="450" t="s">
        <v>1507</v>
      </c>
      <c r="B815" s="324" t="s">
        <v>1508</v>
      </c>
      <c r="C815" s="326">
        <v>0</v>
      </c>
      <c r="D815" s="326">
        <v>0</v>
      </c>
      <c r="E815" s="128"/>
    </row>
    <row r="816" ht="36" customHeight="1" spans="1:5">
      <c r="A816" s="450" t="s">
        <v>1509</v>
      </c>
      <c r="B816" s="324" t="s">
        <v>237</v>
      </c>
      <c r="C816" s="326">
        <v>0</v>
      </c>
      <c r="D816" s="326">
        <v>0</v>
      </c>
      <c r="E816" s="128"/>
    </row>
    <row r="817" ht="36" customHeight="1" spans="1:5">
      <c r="A817" s="450" t="s">
        <v>1510</v>
      </c>
      <c r="B817" s="324" t="s">
        <v>1511</v>
      </c>
      <c r="C817" s="326">
        <v>0</v>
      </c>
      <c r="D817" s="326">
        <v>0</v>
      </c>
      <c r="E817" s="128"/>
    </row>
    <row r="818" ht="36" customHeight="1" spans="1:5">
      <c r="A818" s="450" t="s">
        <v>1512</v>
      </c>
      <c r="B818" s="324" t="s">
        <v>154</v>
      </c>
      <c r="C818" s="326">
        <v>0</v>
      </c>
      <c r="D818" s="326">
        <v>0</v>
      </c>
      <c r="E818" s="128"/>
    </row>
    <row r="819" ht="36" customHeight="1" spans="1:5">
      <c r="A819" s="450" t="s">
        <v>1513</v>
      </c>
      <c r="B819" s="324" t="s">
        <v>1514</v>
      </c>
      <c r="C819" s="326">
        <v>0</v>
      </c>
      <c r="D819" s="326">
        <v>0</v>
      </c>
      <c r="E819" s="128"/>
    </row>
    <row r="820" ht="36" customHeight="1" spans="1:5">
      <c r="A820" s="449" t="s">
        <v>1515</v>
      </c>
      <c r="B820" s="322" t="s">
        <v>1516</v>
      </c>
      <c r="C820" s="328">
        <f>SUM(C821)</f>
        <v>1745</v>
      </c>
      <c r="D820" s="328">
        <f>SUM(D821)</f>
        <v>2150</v>
      </c>
      <c r="E820" s="128">
        <v>0.232</v>
      </c>
    </row>
    <row r="821" ht="36" customHeight="1" spans="1:5">
      <c r="A821" s="457" t="s">
        <v>1517</v>
      </c>
      <c r="B821" s="457" t="s">
        <v>1518</v>
      </c>
      <c r="C821" s="326">
        <v>1745</v>
      </c>
      <c r="D821" s="326">
        <v>2150</v>
      </c>
      <c r="E821" s="128">
        <v>0.232</v>
      </c>
    </row>
    <row r="822" ht="36" customHeight="1" spans="1:5">
      <c r="A822" s="458" t="s">
        <v>1519</v>
      </c>
      <c r="B822" s="459" t="s">
        <v>516</v>
      </c>
      <c r="C822" s="462">
        <v>0</v>
      </c>
      <c r="D822" s="462">
        <v>0</v>
      </c>
      <c r="E822" s="128"/>
    </row>
    <row r="823" ht="36" customHeight="1" spans="1:5">
      <c r="A823" s="449" t="s">
        <v>88</v>
      </c>
      <c r="B823" s="322" t="s">
        <v>89</v>
      </c>
      <c r="C823" s="328">
        <f>C824+C835+C837+C840+C842+C844</f>
        <v>16781</v>
      </c>
      <c r="D823" s="328">
        <f>D824+D835+D837+D840+D842+D844</f>
        <v>5739</v>
      </c>
      <c r="E823" s="128">
        <v>-0.658</v>
      </c>
    </row>
    <row r="824" ht="36" customHeight="1" spans="1:5">
      <c r="A824" s="449" t="s">
        <v>1520</v>
      </c>
      <c r="B824" s="322" t="s">
        <v>1521</v>
      </c>
      <c r="C824" s="328">
        <f>SUM(C825:C834)</f>
        <v>1636</v>
      </c>
      <c r="D824" s="328">
        <f>SUM(D825:D834)</f>
        <v>1721</v>
      </c>
      <c r="E824" s="128">
        <v>0.052</v>
      </c>
    </row>
    <row r="825" ht="36" customHeight="1" spans="1:5">
      <c r="A825" s="450" t="s">
        <v>1522</v>
      </c>
      <c r="B825" s="324" t="s">
        <v>136</v>
      </c>
      <c r="C825" s="326">
        <v>1198</v>
      </c>
      <c r="D825" s="326">
        <v>1163</v>
      </c>
      <c r="E825" s="128">
        <v>-0.029</v>
      </c>
    </row>
    <row r="826" ht="36" customHeight="1" spans="1:5">
      <c r="A826" s="450" t="s">
        <v>1523</v>
      </c>
      <c r="B826" s="324" t="s">
        <v>138</v>
      </c>
      <c r="C826" s="326">
        <v>0</v>
      </c>
      <c r="D826" s="326">
        <v>0</v>
      </c>
      <c r="E826" s="128"/>
    </row>
    <row r="827" ht="36" customHeight="1" spans="1:5">
      <c r="A827" s="450" t="s">
        <v>1524</v>
      </c>
      <c r="B827" s="324" t="s">
        <v>140</v>
      </c>
      <c r="C827" s="326">
        <v>0</v>
      </c>
      <c r="D827" s="326">
        <v>0</v>
      </c>
      <c r="E827" s="128"/>
    </row>
    <row r="828" ht="36" customHeight="1" spans="1:5">
      <c r="A828" s="450" t="s">
        <v>1525</v>
      </c>
      <c r="B828" s="324" t="s">
        <v>1526</v>
      </c>
      <c r="C828" s="326">
        <v>0</v>
      </c>
      <c r="D828" s="326">
        <v>0</v>
      </c>
      <c r="E828" s="128"/>
    </row>
    <row r="829" ht="36" customHeight="1" spans="1:5">
      <c r="A829" s="450" t="s">
        <v>1527</v>
      </c>
      <c r="B829" s="324" t="s">
        <v>1528</v>
      </c>
      <c r="C829" s="326">
        <v>0</v>
      </c>
      <c r="D829" s="326">
        <v>0</v>
      </c>
      <c r="E829" s="128"/>
    </row>
    <row r="830" ht="36" customHeight="1" spans="1:5">
      <c r="A830" s="450" t="s">
        <v>1529</v>
      </c>
      <c r="B830" s="324" t="s">
        <v>1530</v>
      </c>
      <c r="C830" s="326">
        <v>0</v>
      </c>
      <c r="D830" s="326">
        <v>0</v>
      </c>
      <c r="E830" s="128"/>
    </row>
    <row r="831" ht="36" customHeight="1" spans="1:5">
      <c r="A831" s="450" t="s">
        <v>1531</v>
      </c>
      <c r="B831" s="324" t="s">
        <v>1532</v>
      </c>
      <c r="C831" s="326">
        <v>0</v>
      </c>
      <c r="D831" s="326">
        <v>0</v>
      </c>
      <c r="E831" s="128"/>
    </row>
    <row r="832" ht="36" customHeight="1" spans="1:5">
      <c r="A832" s="450" t="s">
        <v>1533</v>
      </c>
      <c r="B832" s="324" t="s">
        <v>1534</v>
      </c>
      <c r="C832" s="326">
        <v>102</v>
      </c>
      <c r="D832" s="326">
        <v>102</v>
      </c>
      <c r="E832" s="128">
        <v>0</v>
      </c>
    </row>
    <row r="833" ht="36" customHeight="1" spans="1:5">
      <c r="A833" s="450" t="s">
        <v>1535</v>
      </c>
      <c r="B833" s="324" t="s">
        <v>1536</v>
      </c>
      <c r="C833" s="326">
        <v>0</v>
      </c>
      <c r="D833" s="326">
        <v>0</v>
      </c>
      <c r="E833" s="128"/>
    </row>
    <row r="834" ht="36" customHeight="1" spans="1:5">
      <c r="A834" s="450" t="s">
        <v>1537</v>
      </c>
      <c r="B834" s="324" t="s">
        <v>1538</v>
      </c>
      <c r="C834" s="326">
        <v>336</v>
      </c>
      <c r="D834" s="326">
        <v>456</v>
      </c>
      <c r="E834" s="128">
        <v>0.357</v>
      </c>
    </row>
    <row r="835" ht="36" customHeight="1" spans="1:5">
      <c r="A835" s="449" t="s">
        <v>1539</v>
      </c>
      <c r="B835" s="322" t="s">
        <v>1540</v>
      </c>
      <c r="C835" s="328">
        <f>C836</f>
        <v>473</v>
      </c>
      <c r="D835" s="328">
        <f>D836</f>
        <v>545</v>
      </c>
      <c r="E835" s="128">
        <v>0.152</v>
      </c>
    </row>
    <row r="836" ht="36" customHeight="1" spans="1:5">
      <c r="A836" s="450">
        <v>2120201</v>
      </c>
      <c r="B836" s="460" t="s">
        <v>1541</v>
      </c>
      <c r="C836" s="326">
        <v>473</v>
      </c>
      <c r="D836" s="326">
        <v>545</v>
      </c>
      <c r="E836" s="128">
        <v>0.152</v>
      </c>
    </row>
    <row r="837" ht="36" customHeight="1" spans="1:5">
      <c r="A837" s="449" t="s">
        <v>1542</v>
      </c>
      <c r="B837" s="322" t="s">
        <v>1543</v>
      </c>
      <c r="C837" s="328">
        <f>SUM(C838:C839)</f>
        <v>3976</v>
      </c>
      <c r="D837" s="328">
        <f>SUM(D838:D839)</f>
        <v>815</v>
      </c>
      <c r="E837" s="128">
        <v>-0.795</v>
      </c>
    </row>
    <row r="838" ht="36" customHeight="1" spans="1:5">
      <c r="A838" s="450" t="s">
        <v>1544</v>
      </c>
      <c r="B838" s="324" t="s">
        <v>1545</v>
      </c>
      <c r="C838" s="326">
        <v>0</v>
      </c>
      <c r="D838" s="326">
        <v>0</v>
      </c>
      <c r="E838" s="128"/>
    </row>
    <row r="839" ht="36" customHeight="1" spans="1:5">
      <c r="A839" s="450" t="s">
        <v>1546</v>
      </c>
      <c r="B839" s="324" t="s">
        <v>1547</v>
      </c>
      <c r="C839" s="326">
        <v>3976</v>
      </c>
      <c r="D839" s="326">
        <v>815</v>
      </c>
      <c r="E839" s="128">
        <v>-0.795</v>
      </c>
    </row>
    <row r="840" ht="36" customHeight="1" spans="1:5">
      <c r="A840" s="449" t="s">
        <v>1548</v>
      </c>
      <c r="B840" s="322" t="s">
        <v>1549</v>
      </c>
      <c r="C840" s="328">
        <f t="shared" ref="C840:C844" si="0">SUM(C841)</f>
        <v>497</v>
      </c>
      <c r="D840" s="328">
        <f t="shared" ref="D840:D844" si="1">SUM(D841)</f>
        <v>387</v>
      </c>
      <c r="E840" s="128">
        <v>-0.221</v>
      </c>
    </row>
    <row r="841" ht="36" customHeight="1" spans="1:5">
      <c r="A841" s="450">
        <v>2120501</v>
      </c>
      <c r="B841" s="460" t="s">
        <v>1550</v>
      </c>
      <c r="C841" s="326">
        <v>497</v>
      </c>
      <c r="D841" s="326">
        <v>387</v>
      </c>
      <c r="E841" s="128">
        <v>-0.221</v>
      </c>
    </row>
    <row r="842" ht="36" customHeight="1" spans="1:5">
      <c r="A842" s="449" t="s">
        <v>1551</v>
      </c>
      <c r="B842" s="322" t="s">
        <v>1552</v>
      </c>
      <c r="C842" s="328">
        <f t="shared" si="0"/>
        <v>110</v>
      </c>
      <c r="D842" s="328">
        <f t="shared" si="1"/>
        <v>112</v>
      </c>
      <c r="E842" s="128">
        <v>0.018</v>
      </c>
    </row>
    <row r="843" ht="36" customHeight="1" spans="1:5">
      <c r="A843" s="450">
        <v>2120601</v>
      </c>
      <c r="B843" s="460" t="s">
        <v>1553</v>
      </c>
      <c r="C843" s="326">
        <v>110</v>
      </c>
      <c r="D843" s="326">
        <v>112</v>
      </c>
      <c r="E843" s="128">
        <v>0.018</v>
      </c>
    </row>
    <row r="844" ht="36" customHeight="1" spans="1:5">
      <c r="A844" s="449" t="s">
        <v>1554</v>
      </c>
      <c r="B844" s="322" t="s">
        <v>1555</v>
      </c>
      <c r="C844" s="328">
        <f t="shared" si="0"/>
        <v>10089</v>
      </c>
      <c r="D844" s="328">
        <f t="shared" si="1"/>
        <v>2159</v>
      </c>
      <c r="E844" s="128">
        <v>-0.786</v>
      </c>
    </row>
    <row r="845" ht="36" customHeight="1" spans="1:5">
      <c r="A845" s="450">
        <v>2129999</v>
      </c>
      <c r="B845" s="460" t="s">
        <v>1556</v>
      </c>
      <c r="C845" s="326">
        <v>10089</v>
      </c>
      <c r="D845" s="326">
        <v>2159</v>
      </c>
      <c r="E845" s="128">
        <v>-0.786</v>
      </c>
    </row>
    <row r="846" ht="36" customHeight="1" spans="1:5">
      <c r="A846" s="453" t="s">
        <v>1557</v>
      </c>
      <c r="B846" s="459" t="s">
        <v>516</v>
      </c>
      <c r="C846" s="455">
        <v>0</v>
      </c>
      <c r="D846" s="455">
        <v>0</v>
      </c>
      <c r="E846" s="128"/>
    </row>
    <row r="847" ht="36" customHeight="1" spans="1:5">
      <c r="A847" s="449" t="s">
        <v>90</v>
      </c>
      <c r="B847" s="322" t="s">
        <v>91</v>
      </c>
      <c r="C847" s="328">
        <f>C848+C874+C899+C927+C938+C945+C952+C955</f>
        <v>34909</v>
      </c>
      <c r="D847" s="328">
        <f>D848+D874+D899+D927+D938+D945+D952+D955</f>
        <v>44502</v>
      </c>
      <c r="E847" s="128">
        <v>0.275</v>
      </c>
    </row>
    <row r="848" ht="36" customHeight="1" spans="1:5">
      <c r="A848" s="449" t="s">
        <v>1558</v>
      </c>
      <c r="B848" s="322" t="s">
        <v>1559</v>
      </c>
      <c r="C848" s="328">
        <f>SUM(C849:C873)</f>
        <v>21612</v>
      </c>
      <c r="D848" s="328">
        <f>SUM(D849:D873)</f>
        <v>21250</v>
      </c>
      <c r="E848" s="128">
        <v>-0.017</v>
      </c>
    </row>
    <row r="849" ht="36" customHeight="1" spans="1:5">
      <c r="A849" s="450" t="s">
        <v>1560</v>
      </c>
      <c r="B849" s="324" t="s">
        <v>136</v>
      </c>
      <c r="C849" s="326">
        <v>778</v>
      </c>
      <c r="D849" s="326">
        <v>718</v>
      </c>
      <c r="E849" s="128">
        <v>-0.077</v>
      </c>
    </row>
    <row r="850" ht="36" customHeight="1" spans="1:5">
      <c r="A850" s="450" t="s">
        <v>1561</v>
      </c>
      <c r="B850" s="324" t="s">
        <v>138</v>
      </c>
      <c r="C850" s="326">
        <v>0</v>
      </c>
      <c r="D850" s="326">
        <v>0</v>
      </c>
      <c r="E850" s="128"/>
    </row>
    <row r="851" ht="36" customHeight="1" spans="1:5">
      <c r="A851" s="450" t="s">
        <v>1562</v>
      </c>
      <c r="B851" s="324" t="s">
        <v>140</v>
      </c>
      <c r="C851" s="326">
        <v>0</v>
      </c>
      <c r="D851" s="326">
        <v>0</v>
      </c>
      <c r="E851" s="128"/>
    </row>
    <row r="852" ht="36" customHeight="1" spans="1:5">
      <c r="A852" s="450" t="s">
        <v>1563</v>
      </c>
      <c r="B852" s="324" t="s">
        <v>154</v>
      </c>
      <c r="C852" s="326">
        <v>4086</v>
      </c>
      <c r="D852" s="326">
        <v>4480</v>
      </c>
      <c r="E852" s="128">
        <v>0.096</v>
      </c>
    </row>
    <row r="853" ht="36" customHeight="1" spans="1:5">
      <c r="A853" s="450" t="s">
        <v>1564</v>
      </c>
      <c r="B853" s="324" t="s">
        <v>1565</v>
      </c>
      <c r="C853" s="326">
        <v>0</v>
      </c>
      <c r="D853" s="326">
        <v>0</v>
      </c>
      <c r="E853" s="128"/>
    </row>
    <row r="854" ht="36" customHeight="1" spans="1:5">
      <c r="A854" s="450" t="s">
        <v>1566</v>
      </c>
      <c r="B854" s="324" t="s">
        <v>1567</v>
      </c>
      <c r="C854" s="326">
        <v>176</v>
      </c>
      <c r="D854" s="326">
        <v>736</v>
      </c>
      <c r="E854" s="128">
        <v>3.182</v>
      </c>
    </row>
    <row r="855" ht="36" customHeight="1" spans="1:5">
      <c r="A855" s="450" t="s">
        <v>1568</v>
      </c>
      <c r="B855" s="324" t="s">
        <v>1569</v>
      </c>
      <c r="C855" s="326">
        <f>404+50</f>
        <v>454</v>
      </c>
      <c r="D855" s="326">
        <v>669</v>
      </c>
      <c r="E855" s="128">
        <v>0.474</v>
      </c>
    </row>
    <row r="856" ht="36" customHeight="1" spans="1:5">
      <c r="A856" s="450" t="s">
        <v>1570</v>
      </c>
      <c r="B856" s="324" t="s">
        <v>1571</v>
      </c>
      <c r="C856" s="326">
        <v>11</v>
      </c>
      <c r="D856" s="326">
        <v>48</v>
      </c>
      <c r="E856" s="128">
        <v>3.364</v>
      </c>
    </row>
    <row r="857" ht="36" customHeight="1" spans="1:5">
      <c r="A857" s="450" t="s">
        <v>1572</v>
      </c>
      <c r="B857" s="324" t="s">
        <v>1573</v>
      </c>
      <c r="C857" s="326">
        <v>0</v>
      </c>
      <c r="D857" s="326">
        <v>4</v>
      </c>
      <c r="E857" s="128"/>
    </row>
    <row r="858" ht="36" customHeight="1" spans="1:5">
      <c r="A858" s="450" t="s">
        <v>1574</v>
      </c>
      <c r="B858" s="324" t="s">
        <v>1575</v>
      </c>
      <c r="C858" s="326">
        <v>0</v>
      </c>
      <c r="D858" s="326">
        <v>1</v>
      </c>
      <c r="E858" s="128"/>
    </row>
    <row r="859" ht="36" customHeight="1" spans="1:5">
      <c r="A859" s="450" t="s">
        <v>1576</v>
      </c>
      <c r="B859" s="324" t="s">
        <v>1577</v>
      </c>
      <c r="C859" s="326">
        <v>0</v>
      </c>
      <c r="D859" s="326">
        <v>0</v>
      </c>
      <c r="E859" s="128"/>
    </row>
    <row r="860" ht="36" customHeight="1" spans="1:5">
      <c r="A860" s="450" t="s">
        <v>1578</v>
      </c>
      <c r="B860" s="324" t="s">
        <v>1579</v>
      </c>
      <c r="C860" s="326">
        <v>0</v>
      </c>
      <c r="D860" s="326">
        <v>0</v>
      </c>
      <c r="E860" s="128"/>
    </row>
    <row r="861" ht="36" customHeight="1" spans="1:5">
      <c r="A861" s="450" t="s">
        <v>1580</v>
      </c>
      <c r="B861" s="324" t="s">
        <v>1581</v>
      </c>
      <c r="C861" s="326">
        <v>100</v>
      </c>
      <c r="D861" s="326">
        <v>38</v>
      </c>
      <c r="E861" s="128">
        <v>-0.62</v>
      </c>
    </row>
    <row r="862" ht="36" customHeight="1" spans="1:5">
      <c r="A862" s="450" t="s">
        <v>1582</v>
      </c>
      <c r="B862" s="324" t="s">
        <v>1583</v>
      </c>
      <c r="C862" s="326">
        <v>200</v>
      </c>
      <c r="D862" s="326">
        <v>0</v>
      </c>
      <c r="E862" s="128">
        <v>-1</v>
      </c>
    </row>
    <row r="863" ht="36" customHeight="1" spans="1:5">
      <c r="A863" s="450" t="s">
        <v>1584</v>
      </c>
      <c r="B863" s="324" t="s">
        <v>1585</v>
      </c>
      <c r="C863" s="326">
        <v>0</v>
      </c>
      <c r="D863" s="326">
        <v>0</v>
      </c>
      <c r="E863" s="128"/>
    </row>
    <row r="864" ht="36" customHeight="1" spans="1:5">
      <c r="A864" s="450" t="s">
        <v>1586</v>
      </c>
      <c r="B864" s="324" t="s">
        <v>1587</v>
      </c>
      <c r="C864" s="326">
        <f>1154+10</f>
        <v>1164</v>
      </c>
      <c r="D864" s="326">
        <v>591</v>
      </c>
      <c r="E864" s="128">
        <v>-0.492</v>
      </c>
    </row>
    <row r="865" ht="36" customHeight="1" spans="1:5">
      <c r="A865" s="450" t="s">
        <v>1588</v>
      </c>
      <c r="B865" s="324" t="s">
        <v>1589</v>
      </c>
      <c r="C865" s="326">
        <v>1091</v>
      </c>
      <c r="D865" s="326">
        <v>787</v>
      </c>
      <c r="E865" s="128">
        <v>-0.279</v>
      </c>
    </row>
    <row r="866" ht="36" customHeight="1" spans="1:5">
      <c r="A866" s="450" t="s">
        <v>1590</v>
      </c>
      <c r="B866" s="324" t="s">
        <v>1591</v>
      </c>
      <c r="C866" s="326">
        <v>241</v>
      </c>
      <c r="D866" s="326">
        <v>5</v>
      </c>
      <c r="E866" s="128">
        <v>-0.979</v>
      </c>
    </row>
    <row r="867" ht="36" customHeight="1" spans="1:5">
      <c r="A867" s="450" t="s">
        <v>1592</v>
      </c>
      <c r="B867" s="324" t="s">
        <v>1593</v>
      </c>
      <c r="C867" s="326">
        <v>3114</v>
      </c>
      <c r="D867" s="326">
        <v>1367</v>
      </c>
      <c r="E867" s="128">
        <v>-0.561</v>
      </c>
    </row>
    <row r="868" ht="36" customHeight="1" spans="1:5">
      <c r="A868" s="450" t="s">
        <v>1594</v>
      </c>
      <c r="B868" s="324" t="s">
        <v>1595</v>
      </c>
      <c r="C868" s="326">
        <v>1292</v>
      </c>
      <c r="D868" s="326">
        <v>1042</v>
      </c>
      <c r="E868" s="128">
        <v>-0.193</v>
      </c>
    </row>
    <row r="869" ht="36" customHeight="1" spans="1:5">
      <c r="A869" s="450" t="s">
        <v>1596</v>
      </c>
      <c r="B869" s="324" t="s">
        <v>1597</v>
      </c>
      <c r="C869" s="326">
        <v>0</v>
      </c>
      <c r="D869" s="326">
        <v>0</v>
      </c>
      <c r="E869" s="128"/>
    </row>
    <row r="870" ht="36" customHeight="1" spans="1:5">
      <c r="A870" s="450" t="s">
        <v>1598</v>
      </c>
      <c r="B870" s="324" t="s">
        <v>1599</v>
      </c>
      <c r="C870" s="326">
        <v>0</v>
      </c>
      <c r="D870" s="326">
        <v>0</v>
      </c>
      <c r="E870" s="128"/>
    </row>
    <row r="871" ht="36" customHeight="1" spans="1:5">
      <c r="A871" s="450" t="s">
        <v>1600</v>
      </c>
      <c r="B871" s="324" t="s">
        <v>1601</v>
      </c>
      <c r="C871" s="326">
        <v>133</v>
      </c>
      <c r="D871" s="326">
        <v>0</v>
      </c>
      <c r="E871" s="128">
        <v>-1</v>
      </c>
    </row>
    <row r="872" ht="36" customHeight="1" spans="1:5">
      <c r="A872" s="450" t="s">
        <v>1602</v>
      </c>
      <c r="B872" s="324" t="s">
        <v>1603</v>
      </c>
      <c r="C872" s="326">
        <v>1824</v>
      </c>
      <c r="D872" s="326">
        <v>6753</v>
      </c>
      <c r="E872" s="128">
        <v>2.702</v>
      </c>
    </row>
    <row r="873" ht="36" customHeight="1" spans="1:5">
      <c r="A873" s="450" t="s">
        <v>1604</v>
      </c>
      <c r="B873" s="324" t="s">
        <v>1605</v>
      </c>
      <c r="C873" s="326">
        <f>7008-60</f>
        <v>6948</v>
      </c>
      <c r="D873" s="326">
        <v>4011</v>
      </c>
      <c r="E873" s="128">
        <v>-0.423</v>
      </c>
    </row>
    <row r="874" ht="36" customHeight="1" spans="1:5">
      <c r="A874" s="449" t="s">
        <v>1606</v>
      </c>
      <c r="B874" s="322" t="s">
        <v>1607</v>
      </c>
      <c r="C874" s="328">
        <f>SUM(C875:C898)</f>
        <v>3704</v>
      </c>
      <c r="D874" s="328">
        <f>SUM(D875:D898)</f>
        <v>3301</v>
      </c>
      <c r="E874" s="128">
        <v>-0.109</v>
      </c>
    </row>
    <row r="875" ht="36" customHeight="1" spans="1:5">
      <c r="A875" s="450" t="s">
        <v>1608</v>
      </c>
      <c r="B875" s="324" t="s">
        <v>136</v>
      </c>
      <c r="C875" s="326">
        <v>169</v>
      </c>
      <c r="D875" s="326">
        <v>155</v>
      </c>
      <c r="E875" s="128">
        <v>-0.083</v>
      </c>
    </row>
    <row r="876" ht="36" customHeight="1" spans="1:5">
      <c r="A876" s="450" t="s">
        <v>1609</v>
      </c>
      <c r="B876" s="324" t="s">
        <v>138</v>
      </c>
      <c r="C876" s="326">
        <v>0</v>
      </c>
      <c r="D876" s="326">
        <v>0</v>
      </c>
      <c r="E876" s="128"/>
    </row>
    <row r="877" ht="36" customHeight="1" spans="1:5">
      <c r="A877" s="450" t="s">
        <v>1610</v>
      </c>
      <c r="B877" s="324" t="s">
        <v>140</v>
      </c>
      <c r="C877" s="326">
        <v>0</v>
      </c>
      <c r="D877" s="326">
        <v>0</v>
      </c>
      <c r="E877" s="128"/>
    </row>
    <row r="878" ht="36" customHeight="1" spans="1:5">
      <c r="A878" s="450" t="s">
        <v>1611</v>
      </c>
      <c r="B878" s="324" t="s">
        <v>1612</v>
      </c>
      <c r="C878" s="326">
        <v>894</v>
      </c>
      <c r="D878" s="326">
        <v>895</v>
      </c>
      <c r="E878" s="128">
        <v>0.001</v>
      </c>
    </row>
    <row r="879" ht="36" customHeight="1" spans="1:5">
      <c r="A879" s="450" t="s">
        <v>1613</v>
      </c>
      <c r="B879" s="324" t="s">
        <v>1614</v>
      </c>
      <c r="C879" s="326">
        <v>813</v>
      </c>
      <c r="D879" s="326">
        <v>150</v>
      </c>
      <c r="E879" s="128">
        <v>-0.815</v>
      </c>
    </row>
    <row r="880" ht="36" customHeight="1" spans="1:5">
      <c r="A880" s="450" t="s">
        <v>1615</v>
      </c>
      <c r="B880" s="324" t="s">
        <v>1616</v>
      </c>
      <c r="C880" s="326">
        <v>0</v>
      </c>
      <c r="D880" s="326">
        <v>0</v>
      </c>
      <c r="E880" s="128"/>
    </row>
    <row r="881" ht="36" customHeight="1" spans="1:5">
      <c r="A881" s="450" t="s">
        <v>1617</v>
      </c>
      <c r="B881" s="324" t="s">
        <v>1618</v>
      </c>
      <c r="C881" s="326">
        <v>20</v>
      </c>
      <c r="D881" s="326">
        <v>0</v>
      </c>
      <c r="E881" s="128">
        <v>-1</v>
      </c>
    </row>
    <row r="882" ht="36" customHeight="1" spans="1:5">
      <c r="A882" s="450" t="s">
        <v>1619</v>
      </c>
      <c r="B882" s="324" t="s">
        <v>1620</v>
      </c>
      <c r="C882" s="326">
        <v>1278</v>
      </c>
      <c r="D882" s="326">
        <v>1128</v>
      </c>
      <c r="E882" s="128">
        <v>-0.117</v>
      </c>
    </row>
    <row r="883" ht="36" customHeight="1" spans="1:5">
      <c r="A883" s="450" t="s">
        <v>1621</v>
      </c>
      <c r="B883" s="324" t="s">
        <v>1622</v>
      </c>
      <c r="C883" s="326">
        <v>0</v>
      </c>
      <c r="D883" s="326">
        <v>0</v>
      </c>
      <c r="E883" s="128"/>
    </row>
    <row r="884" ht="36" customHeight="1" spans="1:5">
      <c r="A884" s="450" t="s">
        <v>1623</v>
      </c>
      <c r="B884" s="324" t="s">
        <v>1624</v>
      </c>
      <c r="C884" s="326">
        <v>18</v>
      </c>
      <c r="D884" s="326">
        <v>0</v>
      </c>
      <c r="E884" s="128">
        <v>-1</v>
      </c>
    </row>
    <row r="885" ht="36" customHeight="1" spans="1:5">
      <c r="A885" s="450" t="s">
        <v>1625</v>
      </c>
      <c r="B885" s="324" t="s">
        <v>1626</v>
      </c>
      <c r="C885" s="326">
        <v>0</v>
      </c>
      <c r="D885" s="326">
        <v>0</v>
      </c>
      <c r="E885" s="128"/>
    </row>
    <row r="886" ht="36" customHeight="1" spans="1:5">
      <c r="A886" s="450" t="s">
        <v>1627</v>
      </c>
      <c r="B886" s="324" t="s">
        <v>1628</v>
      </c>
      <c r="C886" s="326">
        <v>0</v>
      </c>
      <c r="D886" s="326">
        <v>0</v>
      </c>
      <c r="E886" s="128"/>
    </row>
    <row r="887" ht="36" customHeight="1" spans="1:5">
      <c r="A887" s="450" t="s">
        <v>1629</v>
      </c>
      <c r="B887" s="324" t="s">
        <v>1630</v>
      </c>
      <c r="C887" s="326">
        <v>0</v>
      </c>
      <c r="D887" s="326">
        <v>0</v>
      </c>
      <c r="E887" s="128"/>
    </row>
    <row r="888" ht="36" customHeight="1" spans="1:5">
      <c r="A888" s="450" t="s">
        <v>1631</v>
      </c>
      <c r="B888" s="324" t="s">
        <v>1632</v>
      </c>
      <c r="C888" s="326">
        <v>0</v>
      </c>
      <c r="D888" s="326">
        <v>0</v>
      </c>
      <c r="E888" s="128"/>
    </row>
    <row r="889" ht="36" customHeight="1" spans="1:5">
      <c r="A889" s="450" t="s">
        <v>1633</v>
      </c>
      <c r="B889" s="324" t="s">
        <v>1634</v>
      </c>
      <c r="C889" s="326">
        <v>0</v>
      </c>
      <c r="D889" s="326">
        <v>0</v>
      </c>
      <c r="E889" s="128"/>
    </row>
    <row r="890" ht="36" customHeight="1" spans="1:5">
      <c r="A890" s="450" t="s">
        <v>1635</v>
      </c>
      <c r="B890" s="324" t="s">
        <v>1636</v>
      </c>
      <c r="C890" s="326">
        <v>0</v>
      </c>
      <c r="D890" s="326">
        <v>0</v>
      </c>
      <c r="E890" s="128"/>
    </row>
    <row r="891" ht="36" customHeight="1" spans="1:5">
      <c r="A891" s="450" t="s">
        <v>1637</v>
      </c>
      <c r="B891" s="324" t="s">
        <v>1638</v>
      </c>
      <c r="C891" s="326">
        <v>0</v>
      </c>
      <c r="D891" s="326">
        <v>0</v>
      </c>
      <c r="E891" s="128"/>
    </row>
    <row r="892" ht="36" customHeight="1" spans="1:5">
      <c r="A892" s="450" t="s">
        <v>1639</v>
      </c>
      <c r="B892" s="324" t="s">
        <v>1640</v>
      </c>
      <c r="C892" s="326">
        <v>0</v>
      </c>
      <c r="D892" s="326">
        <v>0</v>
      </c>
      <c r="E892" s="128"/>
    </row>
    <row r="893" ht="36" customHeight="1" spans="1:5">
      <c r="A893" s="450" t="s">
        <v>1641</v>
      </c>
      <c r="B893" s="324" t="s">
        <v>1642</v>
      </c>
      <c r="C893" s="326">
        <v>0</v>
      </c>
      <c r="D893" s="326">
        <v>0</v>
      </c>
      <c r="E893" s="128"/>
    </row>
    <row r="894" ht="36" customHeight="1" spans="1:5">
      <c r="A894" s="450" t="s">
        <v>1643</v>
      </c>
      <c r="B894" s="324" t="s">
        <v>1644</v>
      </c>
      <c r="C894" s="326">
        <v>20</v>
      </c>
      <c r="D894" s="326">
        <v>789</v>
      </c>
      <c r="E894" s="128">
        <v>38.45</v>
      </c>
    </row>
    <row r="895" ht="36" customHeight="1" spans="1:5">
      <c r="A895" s="450" t="s">
        <v>1645</v>
      </c>
      <c r="B895" s="324" t="s">
        <v>1646</v>
      </c>
      <c r="C895" s="326">
        <v>0</v>
      </c>
      <c r="D895" s="326">
        <v>0</v>
      </c>
      <c r="E895" s="128"/>
    </row>
    <row r="896" ht="36" customHeight="1" spans="1:5">
      <c r="A896" s="450" t="s">
        <v>1647</v>
      </c>
      <c r="B896" s="324" t="s">
        <v>1648</v>
      </c>
      <c r="C896" s="326">
        <v>0</v>
      </c>
      <c r="D896" s="326">
        <v>0</v>
      </c>
      <c r="E896" s="128"/>
    </row>
    <row r="897" ht="36" customHeight="1" spans="1:5">
      <c r="A897" s="450" t="s">
        <v>1649</v>
      </c>
      <c r="B897" s="324" t="s">
        <v>1577</v>
      </c>
      <c r="C897" s="326">
        <v>0</v>
      </c>
      <c r="D897" s="326">
        <v>0</v>
      </c>
      <c r="E897" s="128"/>
    </row>
    <row r="898" ht="36" customHeight="1" spans="1:5">
      <c r="A898" s="450" t="s">
        <v>1650</v>
      </c>
      <c r="B898" s="324" t="s">
        <v>1651</v>
      </c>
      <c r="C898" s="326">
        <v>492</v>
      </c>
      <c r="D898" s="326">
        <v>184</v>
      </c>
      <c r="E898" s="128">
        <v>-0.626</v>
      </c>
    </row>
    <row r="899" ht="36" customHeight="1" spans="1:5">
      <c r="A899" s="449" t="s">
        <v>1652</v>
      </c>
      <c r="B899" s="322" t="s">
        <v>1653</v>
      </c>
      <c r="C899" s="328">
        <f>SUM(C900:C926)</f>
        <v>2412</v>
      </c>
      <c r="D899" s="328">
        <f>SUM(D900:D926)</f>
        <v>9876</v>
      </c>
      <c r="E899" s="128">
        <v>3.095</v>
      </c>
    </row>
    <row r="900" ht="36" customHeight="1" spans="1:5">
      <c r="A900" s="450" t="s">
        <v>1654</v>
      </c>
      <c r="B900" s="324" t="s">
        <v>136</v>
      </c>
      <c r="C900" s="326">
        <v>222</v>
      </c>
      <c r="D900" s="326">
        <v>255</v>
      </c>
      <c r="E900" s="128">
        <v>0.149</v>
      </c>
    </row>
    <row r="901" ht="36" customHeight="1" spans="1:5">
      <c r="A901" s="450" t="s">
        <v>1655</v>
      </c>
      <c r="B901" s="324" t="s">
        <v>138</v>
      </c>
      <c r="C901" s="326">
        <v>0</v>
      </c>
      <c r="D901" s="326">
        <v>0</v>
      </c>
      <c r="E901" s="128"/>
    </row>
    <row r="902" ht="36" customHeight="1" spans="1:5">
      <c r="A902" s="450" t="s">
        <v>1656</v>
      </c>
      <c r="B902" s="324" t="s">
        <v>140</v>
      </c>
      <c r="C902" s="326">
        <v>0</v>
      </c>
      <c r="D902" s="326">
        <v>0</v>
      </c>
      <c r="E902" s="128"/>
    </row>
    <row r="903" ht="36" customHeight="1" spans="1:5">
      <c r="A903" s="450" t="s">
        <v>1657</v>
      </c>
      <c r="B903" s="324" t="s">
        <v>1658</v>
      </c>
      <c r="C903" s="326">
        <v>54</v>
      </c>
      <c r="D903" s="326">
        <v>78</v>
      </c>
      <c r="E903" s="128">
        <v>0.444</v>
      </c>
    </row>
    <row r="904" ht="36" customHeight="1" spans="1:5">
      <c r="A904" s="450" t="s">
        <v>1659</v>
      </c>
      <c r="B904" s="324" t="s">
        <v>1660</v>
      </c>
      <c r="C904" s="326">
        <v>137</v>
      </c>
      <c r="D904" s="326">
        <v>4898</v>
      </c>
      <c r="E904" s="128">
        <v>34.752</v>
      </c>
    </row>
    <row r="905" ht="36" customHeight="1" spans="1:5">
      <c r="A905" s="450" t="s">
        <v>1661</v>
      </c>
      <c r="B905" s="324" t="s">
        <v>1662</v>
      </c>
      <c r="C905" s="326">
        <v>177</v>
      </c>
      <c r="D905" s="326">
        <v>191</v>
      </c>
      <c r="E905" s="128">
        <v>0.079</v>
      </c>
    </row>
    <row r="906" ht="36" customHeight="1" spans="1:5">
      <c r="A906" s="450" t="s">
        <v>1663</v>
      </c>
      <c r="B906" s="324" t="s">
        <v>1664</v>
      </c>
      <c r="C906" s="326">
        <v>0</v>
      </c>
      <c r="D906" s="326">
        <v>0</v>
      </c>
      <c r="E906" s="128"/>
    </row>
    <row r="907" ht="36" customHeight="1" spans="1:5">
      <c r="A907" s="450" t="s">
        <v>1665</v>
      </c>
      <c r="B907" s="324" t="s">
        <v>1666</v>
      </c>
      <c r="C907" s="326">
        <v>0</v>
      </c>
      <c r="D907" s="326">
        <v>0</v>
      </c>
      <c r="E907" s="128"/>
    </row>
    <row r="908" ht="36" customHeight="1" spans="1:5">
      <c r="A908" s="450" t="s">
        <v>1667</v>
      </c>
      <c r="B908" s="324" t="s">
        <v>1668</v>
      </c>
      <c r="C908" s="326">
        <v>0</v>
      </c>
      <c r="D908" s="326">
        <v>0</v>
      </c>
      <c r="E908" s="128"/>
    </row>
    <row r="909" ht="36" customHeight="1" spans="1:5">
      <c r="A909" s="450" t="s">
        <v>1669</v>
      </c>
      <c r="B909" s="324" t="s">
        <v>1670</v>
      </c>
      <c r="C909" s="326">
        <v>107</v>
      </c>
      <c r="D909" s="326">
        <v>43</v>
      </c>
      <c r="E909" s="128">
        <v>-0.598</v>
      </c>
    </row>
    <row r="910" ht="36" customHeight="1" spans="1:5">
      <c r="A910" s="450" t="s">
        <v>1671</v>
      </c>
      <c r="B910" s="324" t="s">
        <v>1672</v>
      </c>
      <c r="C910" s="326">
        <v>45</v>
      </c>
      <c r="D910" s="326">
        <v>3000</v>
      </c>
      <c r="E910" s="128">
        <v>65.667</v>
      </c>
    </row>
    <row r="911" ht="36" customHeight="1" spans="1:5">
      <c r="A911" s="450" t="s">
        <v>1673</v>
      </c>
      <c r="B911" s="324" t="s">
        <v>1674</v>
      </c>
      <c r="C911" s="326">
        <v>0</v>
      </c>
      <c r="D911" s="326">
        <v>0</v>
      </c>
      <c r="E911" s="128"/>
    </row>
    <row r="912" ht="36" customHeight="1" spans="1:5">
      <c r="A912" s="450" t="s">
        <v>1675</v>
      </c>
      <c r="B912" s="324" t="s">
        <v>1676</v>
      </c>
      <c r="C912" s="326">
        <v>0</v>
      </c>
      <c r="D912" s="326">
        <v>0</v>
      </c>
      <c r="E912" s="128"/>
    </row>
    <row r="913" ht="36" customHeight="1" spans="1:5">
      <c r="A913" s="450" t="s">
        <v>1677</v>
      </c>
      <c r="B913" s="324" t="s">
        <v>1678</v>
      </c>
      <c r="C913" s="326">
        <v>795</v>
      </c>
      <c r="D913" s="326">
        <v>28</v>
      </c>
      <c r="E913" s="128">
        <v>-0.965</v>
      </c>
    </row>
    <row r="914" ht="36" customHeight="1" spans="1:5">
      <c r="A914" s="450" t="s">
        <v>1679</v>
      </c>
      <c r="B914" s="324" t="s">
        <v>1680</v>
      </c>
      <c r="C914" s="326">
        <v>112</v>
      </c>
      <c r="D914" s="326">
        <v>160</v>
      </c>
      <c r="E914" s="128">
        <v>0.429</v>
      </c>
    </row>
    <row r="915" ht="36" customHeight="1" spans="1:5">
      <c r="A915" s="450" t="s">
        <v>1681</v>
      </c>
      <c r="B915" s="324" t="s">
        <v>1682</v>
      </c>
      <c r="C915" s="326">
        <v>43</v>
      </c>
      <c r="D915" s="326">
        <v>0</v>
      </c>
      <c r="E915" s="128">
        <v>-1</v>
      </c>
    </row>
    <row r="916" ht="36" customHeight="1" spans="1:5">
      <c r="A916" s="450" t="s">
        <v>1683</v>
      </c>
      <c r="B916" s="324" t="s">
        <v>1684</v>
      </c>
      <c r="C916" s="326">
        <v>461</v>
      </c>
      <c r="D916" s="326">
        <v>524</v>
      </c>
      <c r="E916" s="128">
        <v>0.137</v>
      </c>
    </row>
    <row r="917" ht="36" customHeight="1" spans="1:5">
      <c r="A917" s="450" t="s">
        <v>1685</v>
      </c>
      <c r="B917" s="324" t="s">
        <v>1686</v>
      </c>
      <c r="C917" s="326">
        <v>0</v>
      </c>
      <c r="D917" s="326">
        <v>0</v>
      </c>
      <c r="E917" s="128"/>
    </row>
    <row r="918" ht="36" customHeight="1" spans="1:5">
      <c r="A918" s="450" t="s">
        <v>1687</v>
      </c>
      <c r="B918" s="324" t="s">
        <v>1688</v>
      </c>
      <c r="C918" s="326">
        <v>0</v>
      </c>
      <c r="D918" s="326">
        <v>633</v>
      </c>
      <c r="E918" s="128"/>
    </row>
    <row r="919" ht="36" customHeight="1" spans="1:5">
      <c r="A919" s="450" t="s">
        <v>1689</v>
      </c>
      <c r="B919" s="324" t="s">
        <v>1690</v>
      </c>
      <c r="C919" s="326">
        <v>0</v>
      </c>
      <c r="D919" s="326">
        <v>0</v>
      </c>
      <c r="E919" s="128"/>
    </row>
    <row r="920" ht="36" customHeight="1" spans="1:5">
      <c r="A920" s="450" t="s">
        <v>1691</v>
      </c>
      <c r="B920" s="324" t="s">
        <v>1692</v>
      </c>
      <c r="C920" s="326">
        <v>0</v>
      </c>
      <c r="D920" s="326">
        <v>0</v>
      </c>
      <c r="E920" s="128"/>
    </row>
    <row r="921" ht="36" customHeight="1" spans="1:5">
      <c r="A921" s="450" t="s">
        <v>1693</v>
      </c>
      <c r="B921" s="324" t="s">
        <v>1636</v>
      </c>
      <c r="C921" s="326">
        <v>0</v>
      </c>
      <c r="D921" s="326">
        <v>0</v>
      </c>
      <c r="E921" s="128"/>
    </row>
    <row r="922" ht="36" customHeight="1" spans="1:5">
      <c r="A922" s="450" t="s">
        <v>1694</v>
      </c>
      <c r="B922" s="324" t="s">
        <v>1695</v>
      </c>
      <c r="C922" s="326">
        <v>0</v>
      </c>
      <c r="D922" s="326">
        <v>0</v>
      </c>
      <c r="E922" s="128"/>
    </row>
    <row r="923" ht="36" customHeight="1" spans="1:5">
      <c r="A923" s="450" t="s">
        <v>1696</v>
      </c>
      <c r="B923" s="324" t="s">
        <v>1697</v>
      </c>
      <c r="C923" s="326">
        <v>189</v>
      </c>
      <c r="D923" s="326">
        <v>16</v>
      </c>
      <c r="E923" s="128">
        <v>-0.915</v>
      </c>
    </row>
    <row r="924" ht="36" customHeight="1" spans="1:5">
      <c r="A924" s="450" t="s">
        <v>1698</v>
      </c>
      <c r="B924" s="324" t="s">
        <v>1699</v>
      </c>
      <c r="C924" s="326">
        <v>0</v>
      </c>
      <c r="D924" s="326">
        <v>0</v>
      </c>
      <c r="E924" s="128"/>
    </row>
    <row r="925" ht="36" customHeight="1" spans="1:5">
      <c r="A925" s="450" t="s">
        <v>1700</v>
      </c>
      <c r="B925" s="324" t="s">
        <v>1701</v>
      </c>
      <c r="C925" s="326">
        <v>0</v>
      </c>
      <c r="D925" s="326">
        <v>0</v>
      </c>
      <c r="E925" s="128"/>
    </row>
    <row r="926" ht="36" customHeight="1" spans="1:5">
      <c r="A926" s="450" t="s">
        <v>1702</v>
      </c>
      <c r="B926" s="324" t="s">
        <v>1703</v>
      </c>
      <c r="C926" s="326">
        <v>70</v>
      </c>
      <c r="D926" s="326">
        <v>50</v>
      </c>
      <c r="E926" s="128">
        <v>-0.286</v>
      </c>
    </row>
    <row r="927" ht="36" customHeight="1" spans="1:5">
      <c r="A927" s="449" t="s">
        <v>1704</v>
      </c>
      <c r="B927" s="322" t="s">
        <v>1705</v>
      </c>
      <c r="C927" s="328">
        <f>SUM(C928:C937)</f>
        <v>2849</v>
      </c>
      <c r="D927" s="328">
        <f>SUM(D928:D937)</f>
        <v>5833</v>
      </c>
      <c r="E927" s="128">
        <v>1.047</v>
      </c>
    </row>
    <row r="928" ht="36" customHeight="1" spans="1:5">
      <c r="A928" s="450" t="s">
        <v>1706</v>
      </c>
      <c r="B928" s="324" t="s">
        <v>136</v>
      </c>
      <c r="C928" s="326">
        <v>0</v>
      </c>
      <c r="D928" s="326">
        <v>0</v>
      </c>
      <c r="E928" s="128"/>
    </row>
    <row r="929" ht="36" customHeight="1" spans="1:5">
      <c r="A929" s="450" t="s">
        <v>1707</v>
      </c>
      <c r="B929" s="324" t="s">
        <v>138</v>
      </c>
      <c r="C929" s="326">
        <v>0</v>
      </c>
      <c r="D929" s="326">
        <v>0</v>
      </c>
      <c r="E929" s="128"/>
    </row>
    <row r="930" ht="36" customHeight="1" spans="1:5">
      <c r="A930" s="450" t="s">
        <v>1708</v>
      </c>
      <c r="B930" s="324" t="s">
        <v>140</v>
      </c>
      <c r="C930" s="326">
        <v>0</v>
      </c>
      <c r="D930" s="326">
        <v>0</v>
      </c>
      <c r="E930" s="128"/>
    </row>
    <row r="931" ht="36" customHeight="1" spans="1:5">
      <c r="A931" s="450" t="s">
        <v>1709</v>
      </c>
      <c r="B931" s="324" t="s">
        <v>1710</v>
      </c>
      <c r="C931" s="326">
        <v>590</v>
      </c>
      <c r="D931" s="326">
        <v>453</v>
      </c>
      <c r="E931" s="128">
        <v>-0.232</v>
      </c>
    </row>
    <row r="932" ht="36" customHeight="1" spans="1:5">
      <c r="A932" s="450" t="s">
        <v>1711</v>
      </c>
      <c r="B932" s="324" t="s">
        <v>1712</v>
      </c>
      <c r="C932" s="326">
        <v>2093</v>
      </c>
      <c r="D932" s="326">
        <v>0</v>
      </c>
      <c r="E932" s="128">
        <v>-1</v>
      </c>
    </row>
    <row r="933" ht="36" customHeight="1" spans="1:5">
      <c r="A933" s="450" t="s">
        <v>1713</v>
      </c>
      <c r="B933" s="324" t="s">
        <v>1714</v>
      </c>
      <c r="C933" s="326">
        <v>0</v>
      </c>
      <c r="D933" s="326">
        <v>0</v>
      </c>
      <c r="E933" s="128"/>
    </row>
    <row r="934" ht="36" customHeight="1" spans="1:5">
      <c r="A934" s="450" t="s">
        <v>1715</v>
      </c>
      <c r="B934" s="324" t="s">
        <v>1716</v>
      </c>
      <c r="C934" s="326">
        <v>99</v>
      </c>
      <c r="D934" s="326">
        <v>0</v>
      </c>
      <c r="E934" s="128">
        <v>-1</v>
      </c>
    </row>
    <row r="935" ht="36" customHeight="1" spans="1:5">
      <c r="A935" s="450" t="s">
        <v>1717</v>
      </c>
      <c r="B935" s="324" t="s">
        <v>1718</v>
      </c>
      <c r="C935" s="326">
        <v>0</v>
      </c>
      <c r="D935" s="326">
        <v>0</v>
      </c>
      <c r="E935" s="128"/>
    </row>
    <row r="936" ht="36" customHeight="1" spans="1:5">
      <c r="A936" s="450" t="s">
        <v>1719</v>
      </c>
      <c r="B936" s="324" t="s">
        <v>1720</v>
      </c>
      <c r="C936" s="326">
        <v>0</v>
      </c>
      <c r="D936" s="326">
        <v>0</v>
      </c>
      <c r="E936" s="128"/>
    </row>
    <row r="937" ht="36" customHeight="1" spans="1:5">
      <c r="A937" s="450" t="s">
        <v>1721</v>
      </c>
      <c r="B937" s="324" t="s">
        <v>1722</v>
      </c>
      <c r="C937" s="326">
        <v>67</v>
      </c>
      <c r="D937" s="326">
        <v>5380</v>
      </c>
      <c r="E937" s="128">
        <v>79.299</v>
      </c>
    </row>
    <row r="938" ht="36" customHeight="1" spans="1:5">
      <c r="A938" s="449" t="s">
        <v>1723</v>
      </c>
      <c r="B938" s="322" t="s">
        <v>1724</v>
      </c>
      <c r="C938" s="328">
        <f>SUM(C939:C944)</f>
        <v>759</v>
      </c>
      <c r="D938" s="328">
        <f>SUM(D939:D944)</f>
        <v>143</v>
      </c>
      <c r="E938" s="128">
        <v>-0.812</v>
      </c>
    </row>
    <row r="939" ht="36" customHeight="1" spans="1:5">
      <c r="A939" s="450" t="s">
        <v>1725</v>
      </c>
      <c r="B939" s="324" t="s">
        <v>1726</v>
      </c>
      <c r="C939" s="326">
        <v>65</v>
      </c>
      <c r="D939" s="326">
        <v>0</v>
      </c>
      <c r="E939" s="128">
        <v>-1</v>
      </c>
    </row>
    <row r="940" ht="36" customHeight="1" spans="1:5">
      <c r="A940" s="450" t="s">
        <v>1727</v>
      </c>
      <c r="B940" s="324" t="s">
        <v>1728</v>
      </c>
      <c r="C940" s="326">
        <v>0</v>
      </c>
      <c r="D940" s="326">
        <v>0</v>
      </c>
      <c r="E940" s="128"/>
    </row>
    <row r="941" ht="36" customHeight="1" spans="1:5">
      <c r="A941" s="450" t="s">
        <v>1729</v>
      </c>
      <c r="B941" s="324" t="s">
        <v>1730</v>
      </c>
      <c r="C941" s="326">
        <v>144</v>
      </c>
      <c r="D941" s="326">
        <v>143</v>
      </c>
      <c r="E941" s="128">
        <v>-0.007</v>
      </c>
    </row>
    <row r="942" ht="36" customHeight="1" spans="1:5">
      <c r="A942" s="450" t="s">
        <v>1731</v>
      </c>
      <c r="B942" s="324" t="s">
        <v>1732</v>
      </c>
      <c r="C942" s="326">
        <v>500</v>
      </c>
      <c r="D942" s="326">
        <v>0</v>
      </c>
      <c r="E942" s="128">
        <v>-1</v>
      </c>
    </row>
    <row r="943" ht="36" customHeight="1" spans="1:5">
      <c r="A943" s="450" t="s">
        <v>1733</v>
      </c>
      <c r="B943" s="324" t="s">
        <v>1734</v>
      </c>
      <c r="C943" s="326">
        <v>0</v>
      </c>
      <c r="D943" s="326">
        <v>0</v>
      </c>
      <c r="E943" s="128"/>
    </row>
    <row r="944" ht="36" customHeight="1" spans="1:5">
      <c r="A944" s="450" t="s">
        <v>1735</v>
      </c>
      <c r="B944" s="324" t="s">
        <v>1736</v>
      </c>
      <c r="C944" s="326">
        <v>50</v>
      </c>
      <c r="D944" s="326">
        <v>0</v>
      </c>
      <c r="E944" s="128">
        <v>-1</v>
      </c>
    </row>
    <row r="945" ht="36" customHeight="1" spans="1:5">
      <c r="A945" s="449" t="s">
        <v>1737</v>
      </c>
      <c r="B945" s="322" t="s">
        <v>1738</v>
      </c>
      <c r="C945" s="328">
        <f>SUM(C946:C951)</f>
        <v>2064</v>
      </c>
      <c r="D945" s="328">
        <f>SUM(D946:D951)</f>
        <v>4099</v>
      </c>
      <c r="E945" s="128">
        <v>0.986</v>
      </c>
    </row>
    <row r="946" ht="36" customHeight="1" spans="1:5">
      <c r="A946" s="450" t="s">
        <v>1739</v>
      </c>
      <c r="B946" s="324" t="s">
        <v>1740</v>
      </c>
      <c r="C946" s="326">
        <v>0</v>
      </c>
      <c r="D946" s="326">
        <v>0</v>
      </c>
      <c r="E946" s="128"/>
    </row>
    <row r="947" ht="36" customHeight="1" spans="1:5">
      <c r="A947" s="450" t="s">
        <v>1741</v>
      </c>
      <c r="B947" s="324" t="s">
        <v>1742</v>
      </c>
      <c r="C947" s="326"/>
      <c r="D947" s="326">
        <v>0</v>
      </c>
      <c r="E947" s="128"/>
    </row>
    <row r="948" ht="36" customHeight="1" spans="1:5">
      <c r="A948" s="450" t="s">
        <v>1743</v>
      </c>
      <c r="B948" s="324" t="s">
        <v>1744</v>
      </c>
      <c r="C948" s="326">
        <v>1513</v>
      </c>
      <c r="D948" s="326">
        <v>2012</v>
      </c>
      <c r="E948" s="128">
        <v>0.33</v>
      </c>
    </row>
    <row r="949" ht="36" customHeight="1" spans="1:5">
      <c r="A949" s="450" t="s">
        <v>1745</v>
      </c>
      <c r="B949" s="324" t="s">
        <v>1746</v>
      </c>
      <c r="C949" s="326">
        <v>551</v>
      </c>
      <c r="D949" s="326">
        <v>2000</v>
      </c>
      <c r="E949" s="128">
        <v>2.63</v>
      </c>
    </row>
    <row r="950" ht="36" customHeight="1" spans="1:5">
      <c r="A950" s="450" t="s">
        <v>1747</v>
      </c>
      <c r="B950" s="324" t="s">
        <v>1748</v>
      </c>
      <c r="C950" s="326">
        <v>0</v>
      </c>
      <c r="D950" s="326">
        <v>0</v>
      </c>
      <c r="E950" s="128"/>
    </row>
    <row r="951" ht="36" customHeight="1" spans="1:5">
      <c r="A951" s="450" t="s">
        <v>1749</v>
      </c>
      <c r="B951" s="324" t="s">
        <v>1750</v>
      </c>
      <c r="C951" s="326">
        <v>0</v>
      </c>
      <c r="D951" s="326">
        <v>87</v>
      </c>
      <c r="E951" s="128"/>
    </row>
    <row r="952" ht="36" customHeight="1" spans="1:5">
      <c r="A952" s="449" t="s">
        <v>1751</v>
      </c>
      <c r="B952" s="322" t="s">
        <v>1752</v>
      </c>
      <c r="C952" s="328">
        <v>0</v>
      </c>
      <c r="D952" s="328">
        <v>0</v>
      </c>
      <c r="E952" s="128"/>
    </row>
    <row r="953" ht="36" customHeight="1" spans="1:5">
      <c r="A953" s="450" t="s">
        <v>1753</v>
      </c>
      <c r="B953" s="324" t="s">
        <v>1754</v>
      </c>
      <c r="C953" s="326">
        <v>0</v>
      </c>
      <c r="D953" s="326">
        <v>0</v>
      </c>
      <c r="E953" s="128"/>
    </row>
    <row r="954" ht="36" customHeight="1" spans="1:5">
      <c r="A954" s="450" t="s">
        <v>1755</v>
      </c>
      <c r="B954" s="324" t="s">
        <v>1756</v>
      </c>
      <c r="C954" s="326">
        <v>0</v>
      </c>
      <c r="D954" s="326">
        <v>0</v>
      </c>
      <c r="E954" s="128"/>
    </row>
    <row r="955" ht="36" customHeight="1" spans="1:5">
      <c r="A955" s="449" t="s">
        <v>1757</v>
      </c>
      <c r="B955" s="322" t="s">
        <v>1758</v>
      </c>
      <c r="C955" s="328">
        <f>SUM(C957)</f>
        <v>1509</v>
      </c>
      <c r="D955" s="328">
        <f>SUM(D957)</f>
        <v>0</v>
      </c>
      <c r="E955" s="128">
        <v>-1</v>
      </c>
    </row>
    <row r="956" ht="36" customHeight="1" spans="1:5">
      <c r="A956" s="450" t="s">
        <v>1759</v>
      </c>
      <c r="B956" s="324" t="s">
        <v>1760</v>
      </c>
      <c r="C956" s="326">
        <v>0</v>
      </c>
      <c r="D956" s="326">
        <v>0</v>
      </c>
      <c r="E956" s="128"/>
    </row>
    <row r="957" ht="36" customHeight="1" spans="1:5">
      <c r="A957" s="450" t="s">
        <v>1761</v>
      </c>
      <c r="B957" s="324" t="s">
        <v>1762</v>
      </c>
      <c r="C957" s="326">
        <v>1509</v>
      </c>
      <c r="D957" s="326">
        <v>0</v>
      </c>
      <c r="E957" s="128">
        <v>-1</v>
      </c>
    </row>
    <row r="958" ht="36" customHeight="1" spans="1:5">
      <c r="A958" s="449" t="s">
        <v>1763</v>
      </c>
      <c r="B958" s="459" t="s">
        <v>516</v>
      </c>
      <c r="C958" s="462">
        <v>0</v>
      </c>
      <c r="D958" s="462">
        <v>0</v>
      </c>
      <c r="E958" s="128"/>
    </row>
    <row r="959" ht="36" customHeight="1" spans="1:5">
      <c r="A959" s="449" t="s">
        <v>1764</v>
      </c>
      <c r="B959" s="459" t="s">
        <v>1765</v>
      </c>
      <c r="C959" s="462">
        <v>0</v>
      </c>
      <c r="D959" s="462">
        <v>0</v>
      </c>
      <c r="E959" s="128"/>
    </row>
    <row r="960" ht="36" customHeight="1" spans="1:5">
      <c r="A960" s="449" t="s">
        <v>92</v>
      </c>
      <c r="B960" s="322" t="s">
        <v>93</v>
      </c>
      <c r="C960" s="328">
        <f>C961+C1004+C1016+C1021</f>
        <v>2859</v>
      </c>
      <c r="D960" s="328">
        <f>D961+D1004+D1016+D1021</f>
        <v>2425</v>
      </c>
      <c r="E960" s="128">
        <v>-0.152</v>
      </c>
    </row>
    <row r="961" ht="36" customHeight="1" spans="1:5">
      <c r="A961" s="449" t="s">
        <v>1766</v>
      </c>
      <c r="B961" s="322" t="s">
        <v>1767</v>
      </c>
      <c r="C961" s="328">
        <f>SUM(C962:C983)</f>
        <v>2507</v>
      </c>
      <c r="D961" s="328">
        <f>SUM(D962:D983)</f>
        <v>2425</v>
      </c>
      <c r="E961" s="128">
        <v>-0.033</v>
      </c>
    </row>
    <row r="962" ht="36" customHeight="1" spans="1:5">
      <c r="A962" s="450" t="s">
        <v>1768</v>
      </c>
      <c r="B962" s="324" t="s">
        <v>136</v>
      </c>
      <c r="C962" s="326">
        <v>344</v>
      </c>
      <c r="D962" s="326">
        <v>370</v>
      </c>
      <c r="E962" s="128">
        <v>0.076</v>
      </c>
    </row>
    <row r="963" ht="36" customHeight="1" spans="1:5">
      <c r="A963" s="450" t="s">
        <v>1769</v>
      </c>
      <c r="B963" s="324" t="s">
        <v>138</v>
      </c>
      <c r="C963" s="326">
        <v>0</v>
      </c>
      <c r="D963" s="326">
        <v>0</v>
      </c>
      <c r="E963" s="128"/>
    </row>
    <row r="964" ht="36" customHeight="1" spans="1:5">
      <c r="A964" s="450" t="s">
        <v>1770</v>
      </c>
      <c r="B964" s="324" t="s">
        <v>140</v>
      </c>
      <c r="C964" s="326">
        <v>0</v>
      </c>
      <c r="D964" s="326">
        <v>0</v>
      </c>
      <c r="E964" s="128"/>
    </row>
    <row r="965" ht="36" customHeight="1" spans="1:5">
      <c r="A965" s="450" t="s">
        <v>1771</v>
      </c>
      <c r="B965" s="324" t="s">
        <v>1772</v>
      </c>
      <c r="C965" s="326">
        <v>0</v>
      </c>
      <c r="D965" s="326">
        <v>660</v>
      </c>
      <c r="E965" s="128"/>
    </row>
    <row r="966" ht="36" customHeight="1" spans="1:5">
      <c r="A966" s="450" t="s">
        <v>1773</v>
      </c>
      <c r="B966" s="324" t="s">
        <v>1774</v>
      </c>
      <c r="C966" s="326">
        <v>1905</v>
      </c>
      <c r="D966" s="326">
        <v>1167</v>
      </c>
      <c r="E966" s="128">
        <v>-0.387</v>
      </c>
    </row>
    <row r="967" ht="36" customHeight="1" spans="1:5">
      <c r="A967" s="450" t="s">
        <v>1775</v>
      </c>
      <c r="B967" s="324" t="s">
        <v>1776</v>
      </c>
      <c r="C967" s="326">
        <v>0</v>
      </c>
      <c r="D967" s="326">
        <v>0</v>
      </c>
      <c r="E967" s="128"/>
    </row>
    <row r="968" ht="36" customHeight="1" spans="1:5">
      <c r="A968" s="450" t="s">
        <v>1777</v>
      </c>
      <c r="B968" s="324" t="s">
        <v>1778</v>
      </c>
      <c r="C968" s="326">
        <v>0</v>
      </c>
      <c r="D968" s="326">
        <v>0</v>
      </c>
      <c r="E968" s="128"/>
    </row>
    <row r="969" ht="36" customHeight="1" spans="1:5">
      <c r="A969" s="450" t="s">
        <v>1779</v>
      </c>
      <c r="B969" s="324" t="s">
        <v>1780</v>
      </c>
      <c r="C969" s="326">
        <v>0</v>
      </c>
      <c r="D969" s="326">
        <v>0</v>
      </c>
      <c r="E969" s="128"/>
    </row>
    <row r="970" ht="36" customHeight="1" spans="1:5">
      <c r="A970" s="450" t="s">
        <v>1781</v>
      </c>
      <c r="B970" s="324" t="s">
        <v>1782</v>
      </c>
      <c r="C970" s="326">
        <v>0</v>
      </c>
      <c r="D970" s="326">
        <v>0</v>
      </c>
      <c r="E970" s="128"/>
    </row>
    <row r="971" ht="36" customHeight="1" spans="1:5">
      <c r="A971" s="450" t="s">
        <v>1783</v>
      </c>
      <c r="B971" s="324" t="s">
        <v>1784</v>
      </c>
      <c r="C971" s="326">
        <v>0</v>
      </c>
      <c r="D971" s="326">
        <v>0</v>
      </c>
      <c r="E971" s="128"/>
    </row>
    <row r="972" ht="36" customHeight="1" spans="1:5">
      <c r="A972" s="450" t="s">
        <v>1785</v>
      </c>
      <c r="B972" s="324" t="s">
        <v>1786</v>
      </c>
      <c r="C972" s="326">
        <v>0</v>
      </c>
      <c r="D972" s="326">
        <v>0</v>
      </c>
      <c r="E972" s="128"/>
    </row>
    <row r="973" ht="36" customHeight="1" spans="1:5">
      <c r="A973" s="450" t="s">
        <v>1787</v>
      </c>
      <c r="B973" s="324" t="s">
        <v>1788</v>
      </c>
      <c r="C973" s="326">
        <v>0</v>
      </c>
      <c r="D973" s="326">
        <v>0</v>
      </c>
      <c r="E973" s="128"/>
    </row>
    <row r="974" ht="36" customHeight="1" spans="1:5">
      <c r="A974" s="450" t="s">
        <v>1789</v>
      </c>
      <c r="B974" s="324" t="s">
        <v>1790</v>
      </c>
      <c r="C974" s="326">
        <v>0</v>
      </c>
      <c r="D974" s="326">
        <v>0</v>
      </c>
      <c r="E974" s="128"/>
    </row>
    <row r="975" ht="36" customHeight="1" spans="1:5">
      <c r="A975" s="450" t="s">
        <v>1791</v>
      </c>
      <c r="B975" s="324" t="s">
        <v>1792</v>
      </c>
      <c r="C975" s="326">
        <v>0</v>
      </c>
      <c r="D975" s="326">
        <v>0</v>
      </c>
      <c r="E975" s="128"/>
    </row>
    <row r="976" ht="36" customHeight="1" spans="1:5">
      <c r="A976" s="450" t="s">
        <v>1793</v>
      </c>
      <c r="B976" s="324" t="s">
        <v>1794</v>
      </c>
      <c r="C976" s="326">
        <v>0</v>
      </c>
      <c r="D976" s="326">
        <v>0</v>
      </c>
      <c r="E976" s="128"/>
    </row>
    <row r="977" ht="36" customHeight="1" spans="1:5">
      <c r="A977" s="450" t="s">
        <v>1795</v>
      </c>
      <c r="B977" s="324" t="s">
        <v>1796</v>
      </c>
      <c r="C977" s="326">
        <v>0</v>
      </c>
      <c r="D977" s="326">
        <v>0</v>
      </c>
      <c r="E977" s="128"/>
    </row>
    <row r="978" ht="36" customHeight="1" spans="1:5">
      <c r="A978" s="450" t="s">
        <v>1797</v>
      </c>
      <c r="B978" s="324" t="s">
        <v>1798</v>
      </c>
      <c r="C978" s="326">
        <v>0</v>
      </c>
      <c r="D978" s="326">
        <v>0</v>
      </c>
      <c r="E978" s="128"/>
    </row>
    <row r="979" ht="36" customHeight="1" spans="1:5">
      <c r="A979" s="450" t="s">
        <v>1799</v>
      </c>
      <c r="B979" s="324" t="s">
        <v>1800</v>
      </c>
      <c r="C979" s="326">
        <v>0</v>
      </c>
      <c r="D979" s="326">
        <v>0</v>
      </c>
      <c r="E979" s="128"/>
    </row>
    <row r="980" ht="36" customHeight="1" spans="1:5">
      <c r="A980" s="450" t="s">
        <v>1801</v>
      </c>
      <c r="B980" s="324" t="s">
        <v>1802</v>
      </c>
      <c r="C980" s="326">
        <v>0</v>
      </c>
      <c r="D980" s="326">
        <v>0</v>
      </c>
      <c r="E980" s="128"/>
    </row>
    <row r="981" ht="36" customHeight="1" spans="1:5">
      <c r="A981" s="450" t="s">
        <v>1803</v>
      </c>
      <c r="B981" s="324" t="s">
        <v>1804</v>
      </c>
      <c r="C981" s="326">
        <v>0</v>
      </c>
      <c r="D981" s="326">
        <v>0</v>
      </c>
      <c r="E981" s="128"/>
    </row>
    <row r="982" ht="36" customHeight="1" spans="1:5">
      <c r="A982" s="450" t="s">
        <v>1805</v>
      </c>
      <c r="B982" s="324" t="s">
        <v>1806</v>
      </c>
      <c r="C982" s="326">
        <v>0</v>
      </c>
      <c r="D982" s="326">
        <v>0</v>
      </c>
      <c r="E982" s="128"/>
    </row>
    <row r="983" ht="36" customHeight="1" spans="1:5">
      <c r="A983" s="450" t="s">
        <v>1807</v>
      </c>
      <c r="B983" s="324" t="s">
        <v>1808</v>
      </c>
      <c r="C983" s="326">
        <v>258</v>
      </c>
      <c r="D983" s="326">
        <v>228</v>
      </c>
      <c r="E983" s="128">
        <v>-0.116</v>
      </c>
    </row>
    <row r="984" ht="36" customHeight="1" spans="1:5">
      <c r="A984" s="449" t="s">
        <v>1809</v>
      </c>
      <c r="B984" s="322" t="s">
        <v>1810</v>
      </c>
      <c r="C984" s="328">
        <v>0</v>
      </c>
      <c r="D984" s="328">
        <v>0</v>
      </c>
      <c r="E984" s="128"/>
    </row>
    <row r="985" ht="36" customHeight="1" spans="1:5">
      <c r="A985" s="450" t="s">
        <v>1811</v>
      </c>
      <c r="B985" s="324" t="s">
        <v>136</v>
      </c>
      <c r="C985" s="326">
        <v>0</v>
      </c>
      <c r="D985" s="326">
        <v>0</v>
      </c>
      <c r="E985" s="128"/>
    </row>
    <row r="986" ht="36" customHeight="1" spans="1:5">
      <c r="A986" s="450" t="s">
        <v>1812</v>
      </c>
      <c r="B986" s="324" t="s">
        <v>138</v>
      </c>
      <c r="C986" s="326">
        <v>0</v>
      </c>
      <c r="D986" s="326">
        <v>0</v>
      </c>
      <c r="E986" s="128"/>
    </row>
    <row r="987" ht="36" customHeight="1" spans="1:5">
      <c r="A987" s="450" t="s">
        <v>1813</v>
      </c>
      <c r="B987" s="324" t="s">
        <v>140</v>
      </c>
      <c r="C987" s="326">
        <v>0</v>
      </c>
      <c r="D987" s="326">
        <v>0</v>
      </c>
      <c r="E987" s="128"/>
    </row>
    <row r="988" ht="36" customHeight="1" spans="1:5">
      <c r="A988" s="450" t="s">
        <v>1814</v>
      </c>
      <c r="B988" s="324" t="s">
        <v>1815</v>
      </c>
      <c r="C988" s="326">
        <v>0</v>
      </c>
      <c r="D988" s="326">
        <v>0</v>
      </c>
      <c r="E988" s="128"/>
    </row>
    <row r="989" ht="36" customHeight="1" spans="1:5">
      <c r="A989" s="450" t="s">
        <v>1816</v>
      </c>
      <c r="B989" s="324" t="s">
        <v>1817</v>
      </c>
      <c r="C989" s="326">
        <v>0</v>
      </c>
      <c r="D989" s="326">
        <v>0</v>
      </c>
      <c r="E989" s="128"/>
    </row>
    <row r="990" ht="36" customHeight="1" spans="1:5">
      <c r="A990" s="450" t="s">
        <v>1818</v>
      </c>
      <c r="B990" s="324" t="s">
        <v>1819</v>
      </c>
      <c r="C990" s="326">
        <v>0</v>
      </c>
      <c r="D990" s="326">
        <v>0</v>
      </c>
      <c r="E990" s="128"/>
    </row>
    <row r="991" ht="36" customHeight="1" spans="1:5">
      <c r="A991" s="450" t="s">
        <v>1820</v>
      </c>
      <c r="B991" s="324" t="s">
        <v>1821</v>
      </c>
      <c r="C991" s="326">
        <v>0</v>
      </c>
      <c r="D991" s="326">
        <v>0</v>
      </c>
      <c r="E991" s="128"/>
    </row>
    <row r="992" ht="36" customHeight="1" spans="1:5">
      <c r="A992" s="450" t="s">
        <v>1822</v>
      </c>
      <c r="B992" s="324" t="s">
        <v>1823</v>
      </c>
      <c r="C992" s="326">
        <v>0</v>
      </c>
      <c r="D992" s="326">
        <v>0</v>
      </c>
      <c r="E992" s="128"/>
    </row>
    <row r="993" ht="36" customHeight="1" spans="1:5">
      <c r="A993" s="450" t="s">
        <v>1824</v>
      </c>
      <c r="B993" s="324" t="s">
        <v>1825</v>
      </c>
      <c r="C993" s="326">
        <v>0</v>
      </c>
      <c r="D993" s="326">
        <v>0</v>
      </c>
      <c r="E993" s="128"/>
    </row>
    <row r="994" ht="36" customHeight="1" spans="1:5">
      <c r="A994" s="449" t="s">
        <v>1826</v>
      </c>
      <c r="B994" s="322" t="s">
        <v>1827</v>
      </c>
      <c r="C994" s="328">
        <v>0</v>
      </c>
      <c r="D994" s="328">
        <v>0</v>
      </c>
      <c r="E994" s="128"/>
    </row>
    <row r="995" ht="36" customHeight="1" spans="1:5">
      <c r="A995" s="450" t="s">
        <v>1828</v>
      </c>
      <c r="B995" s="324" t="s">
        <v>136</v>
      </c>
      <c r="C995" s="326">
        <v>0</v>
      </c>
      <c r="D995" s="326">
        <v>0</v>
      </c>
      <c r="E995" s="128"/>
    </row>
    <row r="996" ht="36" customHeight="1" spans="1:5">
      <c r="A996" s="450" t="s">
        <v>1829</v>
      </c>
      <c r="B996" s="324" t="s">
        <v>138</v>
      </c>
      <c r="C996" s="326">
        <v>0</v>
      </c>
      <c r="D996" s="326">
        <v>0</v>
      </c>
      <c r="E996" s="128"/>
    </row>
    <row r="997" ht="36" customHeight="1" spans="1:5">
      <c r="A997" s="450" t="s">
        <v>1830</v>
      </c>
      <c r="B997" s="324" t="s">
        <v>140</v>
      </c>
      <c r="C997" s="326">
        <v>0</v>
      </c>
      <c r="D997" s="326">
        <v>0</v>
      </c>
      <c r="E997" s="128"/>
    </row>
    <row r="998" ht="36" customHeight="1" spans="1:5">
      <c r="A998" s="450" t="s">
        <v>1831</v>
      </c>
      <c r="B998" s="324" t="s">
        <v>1832</v>
      </c>
      <c r="C998" s="326">
        <v>0</v>
      </c>
      <c r="D998" s="326">
        <v>0</v>
      </c>
      <c r="E998" s="128"/>
    </row>
    <row r="999" ht="36" customHeight="1" spans="1:5">
      <c r="A999" s="450" t="s">
        <v>1833</v>
      </c>
      <c r="B999" s="324" t="s">
        <v>1834</v>
      </c>
      <c r="C999" s="326">
        <v>0</v>
      </c>
      <c r="D999" s="326">
        <v>0</v>
      </c>
      <c r="E999" s="128"/>
    </row>
    <row r="1000" ht="36" customHeight="1" spans="1:5">
      <c r="A1000" s="450" t="s">
        <v>1835</v>
      </c>
      <c r="B1000" s="324" t="s">
        <v>1836</v>
      </c>
      <c r="C1000" s="326">
        <v>0</v>
      </c>
      <c r="D1000" s="326">
        <v>0</v>
      </c>
      <c r="E1000" s="128"/>
    </row>
    <row r="1001" ht="36" customHeight="1" spans="1:5">
      <c r="A1001" s="450" t="s">
        <v>1837</v>
      </c>
      <c r="B1001" s="324" t="s">
        <v>1838</v>
      </c>
      <c r="C1001" s="326">
        <v>0</v>
      </c>
      <c r="D1001" s="326">
        <v>0</v>
      </c>
      <c r="E1001" s="128"/>
    </row>
    <row r="1002" ht="36" customHeight="1" spans="1:5">
      <c r="A1002" s="450" t="s">
        <v>1839</v>
      </c>
      <c r="B1002" s="324" t="s">
        <v>1840</v>
      </c>
      <c r="C1002" s="326">
        <v>0</v>
      </c>
      <c r="D1002" s="326">
        <v>0</v>
      </c>
      <c r="E1002" s="128"/>
    </row>
    <row r="1003" ht="36" customHeight="1" spans="1:5">
      <c r="A1003" s="450" t="s">
        <v>1841</v>
      </c>
      <c r="B1003" s="324" t="s">
        <v>1842</v>
      </c>
      <c r="C1003" s="326">
        <v>0</v>
      </c>
      <c r="D1003" s="326">
        <v>0</v>
      </c>
      <c r="E1003" s="128"/>
    </row>
    <row r="1004" ht="36" customHeight="1" spans="1:5">
      <c r="A1004" s="449" t="s">
        <v>1843</v>
      </c>
      <c r="B1004" s="322" t="s">
        <v>1844</v>
      </c>
      <c r="C1004" s="328">
        <f>SUM(C1005:C1008)</f>
        <v>352</v>
      </c>
      <c r="D1004" s="328">
        <f>SUM(D1005:D1008)</f>
        <v>0</v>
      </c>
      <c r="E1004" s="128">
        <v>-1</v>
      </c>
    </row>
    <row r="1005" ht="36" customHeight="1" spans="1:5">
      <c r="A1005" s="450" t="s">
        <v>1845</v>
      </c>
      <c r="B1005" s="324" t="s">
        <v>1846</v>
      </c>
      <c r="C1005" s="326">
        <v>326</v>
      </c>
      <c r="D1005" s="326">
        <v>0</v>
      </c>
      <c r="E1005" s="128">
        <v>-1</v>
      </c>
    </row>
    <row r="1006" ht="36" customHeight="1" spans="1:5">
      <c r="A1006" s="450" t="s">
        <v>1847</v>
      </c>
      <c r="B1006" s="324" t="s">
        <v>1848</v>
      </c>
      <c r="C1006" s="326">
        <v>0</v>
      </c>
      <c r="D1006" s="326">
        <v>0</v>
      </c>
      <c r="E1006" s="128"/>
    </row>
    <row r="1007" ht="36" customHeight="1" spans="1:5">
      <c r="A1007" s="450" t="s">
        <v>1849</v>
      </c>
      <c r="B1007" s="324" t="s">
        <v>1850</v>
      </c>
      <c r="C1007" s="326">
        <v>26</v>
      </c>
      <c r="D1007" s="326">
        <v>0</v>
      </c>
      <c r="E1007" s="128">
        <v>-1</v>
      </c>
    </row>
    <row r="1008" ht="36" customHeight="1" spans="1:5">
      <c r="A1008" s="450" t="s">
        <v>1851</v>
      </c>
      <c r="B1008" s="324" t="s">
        <v>1852</v>
      </c>
      <c r="C1008" s="326">
        <v>0</v>
      </c>
      <c r="D1008" s="326">
        <v>0</v>
      </c>
      <c r="E1008" s="128"/>
    </row>
    <row r="1009" ht="36" customHeight="1" spans="1:5">
      <c r="A1009" s="449" t="s">
        <v>1853</v>
      </c>
      <c r="B1009" s="322" t="s">
        <v>1854</v>
      </c>
      <c r="C1009" s="328">
        <v>0</v>
      </c>
      <c r="D1009" s="328">
        <v>0</v>
      </c>
      <c r="E1009" s="128"/>
    </row>
    <row r="1010" ht="36" customHeight="1" spans="1:5">
      <c r="A1010" s="450" t="s">
        <v>1855</v>
      </c>
      <c r="B1010" s="324" t="s">
        <v>136</v>
      </c>
      <c r="C1010" s="326">
        <v>0</v>
      </c>
      <c r="D1010" s="326">
        <v>0</v>
      </c>
      <c r="E1010" s="128"/>
    </row>
    <row r="1011" ht="36" customHeight="1" spans="1:5">
      <c r="A1011" s="450" t="s">
        <v>1856</v>
      </c>
      <c r="B1011" s="324" t="s">
        <v>138</v>
      </c>
      <c r="C1011" s="326">
        <v>0</v>
      </c>
      <c r="D1011" s="326">
        <v>0</v>
      </c>
      <c r="E1011" s="128"/>
    </row>
    <row r="1012" ht="36" customHeight="1" spans="1:5">
      <c r="A1012" s="450" t="s">
        <v>1857</v>
      </c>
      <c r="B1012" s="324" t="s">
        <v>140</v>
      </c>
      <c r="C1012" s="326">
        <v>0</v>
      </c>
      <c r="D1012" s="326">
        <v>0</v>
      </c>
      <c r="E1012" s="128"/>
    </row>
    <row r="1013" ht="36" customHeight="1" spans="1:5">
      <c r="A1013" s="450" t="s">
        <v>1858</v>
      </c>
      <c r="B1013" s="324" t="s">
        <v>1823</v>
      </c>
      <c r="C1013" s="326">
        <v>0</v>
      </c>
      <c r="D1013" s="326">
        <v>0</v>
      </c>
      <c r="E1013" s="128"/>
    </row>
    <row r="1014" ht="36" customHeight="1" spans="1:5">
      <c r="A1014" s="450" t="s">
        <v>1859</v>
      </c>
      <c r="B1014" s="324" t="s">
        <v>1860</v>
      </c>
      <c r="C1014" s="326">
        <v>0</v>
      </c>
      <c r="D1014" s="326">
        <v>0</v>
      </c>
      <c r="E1014" s="128"/>
    </row>
    <row r="1015" ht="36" customHeight="1" spans="1:5">
      <c r="A1015" s="450" t="s">
        <v>1861</v>
      </c>
      <c r="B1015" s="324" t="s">
        <v>1862</v>
      </c>
      <c r="C1015" s="326">
        <v>0</v>
      </c>
      <c r="D1015" s="326">
        <v>0</v>
      </c>
      <c r="E1015" s="128"/>
    </row>
    <row r="1016" ht="36" customHeight="1" spans="1:5">
      <c r="A1016" s="449" t="s">
        <v>1863</v>
      </c>
      <c r="B1016" s="322" t="s">
        <v>1864</v>
      </c>
      <c r="C1016" s="328">
        <v>0</v>
      </c>
      <c r="D1016" s="328">
        <v>0</v>
      </c>
      <c r="E1016" s="128"/>
    </row>
    <row r="1017" ht="36" customHeight="1" spans="1:5">
      <c r="A1017" s="450" t="s">
        <v>1865</v>
      </c>
      <c r="B1017" s="324" t="s">
        <v>1866</v>
      </c>
      <c r="C1017" s="326">
        <v>0</v>
      </c>
      <c r="D1017" s="326">
        <v>0</v>
      </c>
      <c r="E1017" s="128"/>
    </row>
    <row r="1018" ht="36" customHeight="1" spans="1:5">
      <c r="A1018" s="450" t="s">
        <v>1867</v>
      </c>
      <c r="B1018" s="324" t="s">
        <v>1868</v>
      </c>
      <c r="C1018" s="326">
        <v>0</v>
      </c>
      <c r="D1018" s="326">
        <v>0</v>
      </c>
      <c r="E1018" s="128"/>
    </row>
    <row r="1019" ht="36" customHeight="1" spans="1:5">
      <c r="A1019" s="450" t="s">
        <v>1869</v>
      </c>
      <c r="B1019" s="324" t="s">
        <v>1870</v>
      </c>
      <c r="C1019" s="326">
        <v>0</v>
      </c>
      <c r="D1019" s="326">
        <v>0</v>
      </c>
      <c r="E1019" s="128"/>
    </row>
    <row r="1020" ht="36" customHeight="1" spans="1:5">
      <c r="A1020" s="450" t="s">
        <v>1871</v>
      </c>
      <c r="B1020" s="324" t="s">
        <v>1872</v>
      </c>
      <c r="C1020" s="326">
        <v>0</v>
      </c>
      <c r="D1020" s="326">
        <v>0</v>
      </c>
      <c r="E1020" s="128"/>
    </row>
    <row r="1021" ht="36" customHeight="1" spans="1:5">
      <c r="A1021" s="449" t="s">
        <v>1873</v>
      </c>
      <c r="B1021" s="322" t="s">
        <v>1874</v>
      </c>
      <c r="C1021" s="328">
        <v>0</v>
      </c>
      <c r="D1021" s="328">
        <v>0</v>
      </c>
      <c r="E1021" s="128"/>
    </row>
    <row r="1022" ht="36" customHeight="1" spans="1:5">
      <c r="A1022" s="450" t="s">
        <v>1875</v>
      </c>
      <c r="B1022" s="324" t="s">
        <v>1876</v>
      </c>
      <c r="C1022" s="326">
        <v>0</v>
      </c>
      <c r="D1022" s="326">
        <v>0</v>
      </c>
      <c r="E1022" s="128"/>
    </row>
    <row r="1023" ht="36" customHeight="1" spans="1:5">
      <c r="A1023" s="450" t="s">
        <v>1877</v>
      </c>
      <c r="B1023" s="324" t="s">
        <v>1878</v>
      </c>
      <c r="C1023" s="326">
        <v>0</v>
      </c>
      <c r="D1023" s="326">
        <v>0</v>
      </c>
      <c r="E1023" s="128"/>
    </row>
    <row r="1024" ht="36" customHeight="1" spans="1:5">
      <c r="A1024" s="453" t="s">
        <v>1879</v>
      </c>
      <c r="B1024" s="454" t="s">
        <v>516</v>
      </c>
      <c r="C1024" s="455">
        <v>0</v>
      </c>
      <c r="D1024" s="455">
        <v>0</v>
      </c>
      <c r="E1024" s="128"/>
    </row>
    <row r="1025" ht="36" customHeight="1" spans="1:5">
      <c r="A1025" s="449" t="s">
        <v>94</v>
      </c>
      <c r="B1025" s="322" t="s">
        <v>95</v>
      </c>
      <c r="C1025" s="328">
        <f>C1026+C1036+C1052+C1057+C1074+C1081+C1089</f>
        <v>5370</v>
      </c>
      <c r="D1025" s="328">
        <f>D1026+D1036+D1052+D1057+D1074+D1081+D1089</f>
        <v>180</v>
      </c>
      <c r="E1025" s="128">
        <v>-0.966</v>
      </c>
    </row>
    <row r="1026" ht="36" customHeight="1" spans="1:5">
      <c r="A1026" s="449" t="s">
        <v>1880</v>
      </c>
      <c r="B1026" s="322" t="s">
        <v>1881</v>
      </c>
      <c r="C1026" s="328">
        <f>SUM(C1027:C1035)</f>
        <v>4500</v>
      </c>
      <c r="D1026" s="328">
        <f>SUM(D1027:D1035)</f>
        <v>0</v>
      </c>
      <c r="E1026" s="128">
        <v>-1</v>
      </c>
    </row>
    <row r="1027" ht="36" customHeight="1" spans="1:5">
      <c r="A1027" s="450" t="s">
        <v>1882</v>
      </c>
      <c r="B1027" s="324" t="s">
        <v>136</v>
      </c>
      <c r="C1027" s="326">
        <v>0</v>
      </c>
      <c r="D1027" s="326">
        <v>0</v>
      </c>
      <c r="E1027" s="128"/>
    </row>
    <row r="1028" ht="36" customHeight="1" spans="1:5">
      <c r="A1028" s="450" t="s">
        <v>1883</v>
      </c>
      <c r="B1028" s="324" t="s">
        <v>138</v>
      </c>
      <c r="C1028" s="326">
        <v>0</v>
      </c>
      <c r="D1028" s="326">
        <v>0</v>
      </c>
      <c r="E1028" s="128"/>
    </row>
    <row r="1029" ht="36" customHeight="1" spans="1:5">
      <c r="A1029" s="450" t="s">
        <v>1884</v>
      </c>
      <c r="B1029" s="324" t="s">
        <v>140</v>
      </c>
      <c r="C1029" s="326">
        <v>0</v>
      </c>
      <c r="D1029" s="326">
        <v>0</v>
      </c>
      <c r="E1029" s="128"/>
    </row>
    <row r="1030" ht="36" customHeight="1" spans="1:5">
      <c r="A1030" s="450" t="s">
        <v>1885</v>
      </c>
      <c r="B1030" s="324" t="s">
        <v>1886</v>
      </c>
      <c r="C1030" s="326">
        <v>0</v>
      </c>
      <c r="D1030" s="326">
        <v>0</v>
      </c>
      <c r="E1030" s="128"/>
    </row>
    <row r="1031" ht="36" customHeight="1" spans="1:5">
      <c r="A1031" s="450" t="s">
        <v>1887</v>
      </c>
      <c r="B1031" s="324" t="s">
        <v>1888</v>
      </c>
      <c r="C1031" s="326">
        <v>0</v>
      </c>
      <c r="D1031" s="326">
        <v>0</v>
      </c>
      <c r="E1031" s="128"/>
    </row>
    <row r="1032" ht="36" customHeight="1" spans="1:5">
      <c r="A1032" s="450" t="s">
        <v>1889</v>
      </c>
      <c r="B1032" s="324" t="s">
        <v>1890</v>
      </c>
      <c r="C1032" s="326">
        <v>0</v>
      </c>
      <c r="D1032" s="326">
        <v>0</v>
      </c>
      <c r="E1032" s="128"/>
    </row>
    <row r="1033" ht="36" customHeight="1" spans="1:5">
      <c r="A1033" s="450" t="s">
        <v>1891</v>
      </c>
      <c r="B1033" s="324" t="s">
        <v>1892</v>
      </c>
      <c r="C1033" s="326">
        <v>0</v>
      </c>
      <c r="D1033" s="326">
        <v>0</v>
      </c>
      <c r="E1033" s="128"/>
    </row>
    <row r="1034" ht="36" customHeight="1" spans="1:5">
      <c r="A1034" s="450" t="s">
        <v>1893</v>
      </c>
      <c r="B1034" s="324" t="s">
        <v>1894</v>
      </c>
      <c r="C1034" s="326">
        <v>0</v>
      </c>
      <c r="D1034" s="326">
        <v>0</v>
      </c>
      <c r="E1034" s="128"/>
    </row>
    <row r="1035" ht="36" customHeight="1" spans="1:5">
      <c r="A1035" s="450" t="s">
        <v>1895</v>
      </c>
      <c r="B1035" s="324" t="s">
        <v>1896</v>
      </c>
      <c r="C1035" s="326">
        <v>4500</v>
      </c>
      <c r="D1035" s="326">
        <v>0</v>
      </c>
      <c r="E1035" s="128">
        <v>-1</v>
      </c>
    </row>
    <row r="1036" ht="36" customHeight="1" spans="1:5">
      <c r="A1036" s="449" t="s">
        <v>1897</v>
      </c>
      <c r="B1036" s="322" t="s">
        <v>1898</v>
      </c>
      <c r="C1036" s="328">
        <f>SUM(C1037:C1051)</f>
        <v>550</v>
      </c>
      <c r="D1036" s="328">
        <f>SUM(D1037:D1051)</f>
        <v>0</v>
      </c>
      <c r="E1036" s="128">
        <v>-1</v>
      </c>
    </row>
    <row r="1037" ht="36" customHeight="1" spans="1:5">
      <c r="A1037" s="450" t="s">
        <v>1899</v>
      </c>
      <c r="B1037" s="324" t="s">
        <v>136</v>
      </c>
      <c r="C1037" s="326">
        <v>0</v>
      </c>
      <c r="D1037" s="326">
        <v>0</v>
      </c>
      <c r="E1037" s="128"/>
    </row>
    <row r="1038" ht="36" customHeight="1" spans="1:5">
      <c r="A1038" s="450" t="s">
        <v>1900</v>
      </c>
      <c r="B1038" s="324" t="s">
        <v>138</v>
      </c>
      <c r="C1038" s="326">
        <v>0</v>
      </c>
      <c r="D1038" s="326">
        <v>0</v>
      </c>
      <c r="E1038" s="128"/>
    </row>
    <row r="1039" ht="36" customHeight="1" spans="1:5">
      <c r="A1039" s="450" t="s">
        <v>1901</v>
      </c>
      <c r="B1039" s="324" t="s">
        <v>140</v>
      </c>
      <c r="C1039" s="326">
        <v>0</v>
      </c>
      <c r="D1039" s="326">
        <v>0</v>
      </c>
      <c r="E1039" s="128"/>
    </row>
    <row r="1040" ht="36" customHeight="1" spans="1:5">
      <c r="A1040" s="450" t="s">
        <v>1902</v>
      </c>
      <c r="B1040" s="324" t="s">
        <v>1903</v>
      </c>
      <c r="C1040" s="326">
        <v>0</v>
      </c>
      <c r="D1040" s="326">
        <v>0</v>
      </c>
      <c r="E1040" s="128"/>
    </row>
    <row r="1041" ht="36" customHeight="1" spans="1:5">
      <c r="A1041" s="450" t="s">
        <v>1904</v>
      </c>
      <c r="B1041" s="324" t="s">
        <v>1905</v>
      </c>
      <c r="C1041" s="326">
        <v>550</v>
      </c>
      <c r="D1041" s="326">
        <v>0</v>
      </c>
      <c r="E1041" s="128">
        <v>-1</v>
      </c>
    </row>
    <row r="1042" ht="36" customHeight="1" spans="1:5">
      <c r="A1042" s="450" t="s">
        <v>1906</v>
      </c>
      <c r="B1042" s="324" t="s">
        <v>1907</v>
      </c>
      <c r="C1042" s="326">
        <v>0</v>
      </c>
      <c r="D1042" s="326">
        <v>0</v>
      </c>
      <c r="E1042" s="128"/>
    </row>
    <row r="1043" ht="36" customHeight="1" spans="1:5">
      <c r="A1043" s="450" t="s">
        <v>1908</v>
      </c>
      <c r="B1043" s="324" t="s">
        <v>1909</v>
      </c>
      <c r="C1043" s="326">
        <v>0</v>
      </c>
      <c r="D1043" s="326">
        <v>0</v>
      </c>
      <c r="E1043" s="128"/>
    </row>
    <row r="1044" ht="36" customHeight="1" spans="1:5">
      <c r="A1044" s="450" t="s">
        <v>1910</v>
      </c>
      <c r="B1044" s="324" t="s">
        <v>1911</v>
      </c>
      <c r="C1044" s="326">
        <v>0</v>
      </c>
      <c r="D1044" s="326">
        <v>0</v>
      </c>
      <c r="E1044" s="128"/>
    </row>
    <row r="1045" ht="36" customHeight="1" spans="1:5">
      <c r="A1045" s="450" t="s">
        <v>1912</v>
      </c>
      <c r="B1045" s="324" t="s">
        <v>1913</v>
      </c>
      <c r="C1045" s="326">
        <v>0</v>
      </c>
      <c r="D1045" s="326">
        <v>0</v>
      </c>
      <c r="E1045" s="128"/>
    </row>
    <row r="1046" ht="36" customHeight="1" spans="1:5">
      <c r="A1046" s="450" t="s">
        <v>1914</v>
      </c>
      <c r="B1046" s="324" t="s">
        <v>1915</v>
      </c>
      <c r="C1046" s="326">
        <v>0</v>
      </c>
      <c r="D1046" s="326">
        <v>0</v>
      </c>
      <c r="E1046" s="128"/>
    </row>
    <row r="1047" ht="36" customHeight="1" spans="1:5">
      <c r="A1047" s="450" t="s">
        <v>1916</v>
      </c>
      <c r="B1047" s="324" t="s">
        <v>1917</v>
      </c>
      <c r="C1047" s="326">
        <v>0</v>
      </c>
      <c r="D1047" s="326">
        <v>0</v>
      </c>
      <c r="E1047" s="128"/>
    </row>
    <row r="1048" ht="36" customHeight="1" spans="1:5">
      <c r="A1048" s="450" t="s">
        <v>1918</v>
      </c>
      <c r="B1048" s="324" t="s">
        <v>1919</v>
      </c>
      <c r="C1048" s="326">
        <v>0</v>
      </c>
      <c r="D1048" s="326">
        <v>0</v>
      </c>
      <c r="E1048" s="128"/>
    </row>
    <row r="1049" ht="36" customHeight="1" spans="1:5">
      <c r="A1049" s="450" t="s">
        <v>1920</v>
      </c>
      <c r="B1049" s="324" t="s">
        <v>1921</v>
      </c>
      <c r="C1049" s="326">
        <v>0</v>
      </c>
      <c r="D1049" s="326">
        <v>0</v>
      </c>
      <c r="E1049" s="128"/>
    </row>
    <row r="1050" ht="36" customHeight="1" spans="1:5">
      <c r="A1050" s="450" t="s">
        <v>1922</v>
      </c>
      <c r="B1050" s="324" t="s">
        <v>1923</v>
      </c>
      <c r="C1050" s="326">
        <v>0</v>
      </c>
      <c r="D1050" s="326">
        <v>0</v>
      </c>
      <c r="E1050" s="128"/>
    </row>
    <row r="1051" ht="36" customHeight="1" spans="1:5">
      <c r="A1051" s="450" t="s">
        <v>1924</v>
      </c>
      <c r="B1051" s="324" t="s">
        <v>1925</v>
      </c>
      <c r="C1051" s="326">
        <v>0</v>
      </c>
      <c r="D1051" s="326">
        <v>0</v>
      </c>
      <c r="E1051" s="128"/>
    </row>
    <row r="1052" ht="36" customHeight="1" spans="1:5">
      <c r="A1052" s="449" t="s">
        <v>1926</v>
      </c>
      <c r="B1052" s="322" t="s">
        <v>1927</v>
      </c>
      <c r="C1052" s="328">
        <v>0</v>
      </c>
      <c r="D1052" s="328">
        <v>0</v>
      </c>
      <c r="E1052" s="128"/>
    </row>
    <row r="1053" ht="36" customHeight="1" spans="1:5">
      <c r="A1053" s="450" t="s">
        <v>1928</v>
      </c>
      <c r="B1053" s="324" t="s">
        <v>136</v>
      </c>
      <c r="C1053" s="326">
        <v>0</v>
      </c>
      <c r="D1053" s="326">
        <v>0</v>
      </c>
      <c r="E1053" s="128"/>
    </row>
    <row r="1054" ht="36" customHeight="1" spans="1:5">
      <c r="A1054" s="450" t="s">
        <v>1929</v>
      </c>
      <c r="B1054" s="324" t="s">
        <v>138</v>
      </c>
      <c r="C1054" s="326">
        <v>0</v>
      </c>
      <c r="D1054" s="326">
        <v>0</v>
      </c>
      <c r="E1054" s="128"/>
    </row>
    <row r="1055" ht="36" customHeight="1" spans="1:5">
      <c r="A1055" s="450" t="s">
        <v>1930</v>
      </c>
      <c r="B1055" s="324" t="s">
        <v>140</v>
      </c>
      <c r="C1055" s="326">
        <v>0</v>
      </c>
      <c r="D1055" s="326">
        <v>0</v>
      </c>
      <c r="E1055" s="128"/>
    </row>
    <row r="1056" ht="36" customHeight="1" spans="1:5">
      <c r="A1056" s="450" t="s">
        <v>1931</v>
      </c>
      <c r="B1056" s="324" t="s">
        <v>1932</v>
      </c>
      <c r="C1056" s="326">
        <v>0</v>
      </c>
      <c r="D1056" s="326">
        <v>0</v>
      </c>
      <c r="E1056" s="128"/>
    </row>
    <row r="1057" ht="36" customHeight="1" spans="1:5">
      <c r="A1057" s="449" t="s">
        <v>1933</v>
      </c>
      <c r="B1057" s="322" t="s">
        <v>1934</v>
      </c>
      <c r="C1057" s="328">
        <f>SUM(C1058:C1073)</f>
        <v>270</v>
      </c>
      <c r="D1057" s="328">
        <f>SUM(D1058:D1073)</f>
        <v>180</v>
      </c>
      <c r="E1057" s="128">
        <v>-0.333</v>
      </c>
    </row>
    <row r="1058" ht="36" customHeight="1" spans="1:5">
      <c r="A1058" s="450" t="s">
        <v>1935</v>
      </c>
      <c r="B1058" s="324" t="s">
        <v>136</v>
      </c>
      <c r="C1058" s="326">
        <v>0</v>
      </c>
      <c r="D1058" s="326">
        <v>0</v>
      </c>
      <c r="E1058" s="128"/>
    </row>
    <row r="1059" ht="36" customHeight="1" spans="1:5">
      <c r="A1059" s="450" t="s">
        <v>1936</v>
      </c>
      <c r="B1059" s="324" t="s">
        <v>138</v>
      </c>
      <c r="C1059" s="326">
        <v>0</v>
      </c>
      <c r="D1059" s="326">
        <v>0</v>
      </c>
      <c r="E1059" s="128"/>
    </row>
    <row r="1060" ht="36" customHeight="1" spans="1:5">
      <c r="A1060" s="450" t="s">
        <v>1937</v>
      </c>
      <c r="B1060" s="324" t="s">
        <v>140</v>
      </c>
      <c r="C1060" s="326">
        <v>0</v>
      </c>
      <c r="D1060" s="326">
        <v>0</v>
      </c>
      <c r="E1060" s="128"/>
    </row>
    <row r="1061" ht="36" customHeight="1" spans="1:5">
      <c r="A1061" s="450" t="s">
        <v>1938</v>
      </c>
      <c r="B1061" s="324" t="s">
        <v>1939</v>
      </c>
      <c r="C1061" s="326">
        <v>0</v>
      </c>
      <c r="D1061" s="326">
        <v>0</v>
      </c>
      <c r="E1061" s="128"/>
    </row>
    <row r="1062" ht="36" customHeight="1" spans="1:5">
      <c r="A1062" s="450" t="s">
        <v>1940</v>
      </c>
      <c r="B1062" s="324" t="s">
        <v>1941</v>
      </c>
      <c r="C1062" s="326">
        <v>0</v>
      </c>
      <c r="D1062" s="326">
        <v>0</v>
      </c>
      <c r="E1062" s="128"/>
    </row>
    <row r="1063" ht="36" customHeight="1" spans="1:5">
      <c r="A1063" s="450" t="s">
        <v>1942</v>
      </c>
      <c r="B1063" s="324" t="s">
        <v>1943</v>
      </c>
      <c r="C1063" s="326">
        <v>0</v>
      </c>
      <c r="D1063" s="326">
        <v>0</v>
      </c>
      <c r="E1063" s="128"/>
    </row>
    <row r="1064" ht="36" customHeight="1" spans="1:5">
      <c r="A1064" s="450" t="s">
        <v>1944</v>
      </c>
      <c r="B1064" s="324" t="s">
        <v>1945</v>
      </c>
      <c r="C1064" s="326">
        <v>0</v>
      </c>
      <c r="D1064" s="326">
        <v>0</v>
      </c>
      <c r="E1064" s="128"/>
    </row>
    <row r="1065" ht="36" customHeight="1" spans="1:5">
      <c r="A1065" s="450" t="s">
        <v>1946</v>
      </c>
      <c r="B1065" s="324" t="s">
        <v>1947</v>
      </c>
      <c r="C1065" s="326">
        <v>0</v>
      </c>
      <c r="D1065" s="326">
        <v>0</v>
      </c>
      <c r="E1065" s="128"/>
    </row>
    <row r="1066" ht="36" customHeight="1" spans="1:5">
      <c r="A1066" s="450" t="s">
        <v>1948</v>
      </c>
      <c r="B1066" s="324" t="s">
        <v>1949</v>
      </c>
      <c r="C1066" s="326">
        <v>270</v>
      </c>
      <c r="D1066" s="326">
        <v>0</v>
      </c>
      <c r="E1066" s="128">
        <v>-1</v>
      </c>
    </row>
    <row r="1067" ht="36" customHeight="1" spans="1:5">
      <c r="A1067" s="450" t="s">
        <v>1950</v>
      </c>
      <c r="B1067" s="324" t="s">
        <v>1951</v>
      </c>
      <c r="C1067" s="326">
        <v>0</v>
      </c>
      <c r="D1067" s="326">
        <v>0</v>
      </c>
      <c r="E1067" s="128"/>
    </row>
    <row r="1068" ht="36" customHeight="1" spans="1:5">
      <c r="A1068" s="450" t="s">
        <v>1952</v>
      </c>
      <c r="B1068" s="324" t="s">
        <v>1823</v>
      </c>
      <c r="C1068" s="326">
        <v>0</v>
      </c>
      <c r="D1068" s="326">
        <v>0</v>
      </c>
      <c r="E1068" s="128"/>
    </row>
    <row r="1069" ht="36" customHeight="1" spans="1:5">
      <c r="A1069" s="450" t="s">
        <v>1953</v>
      </c>
      <c r="B1069" s="324" t="s">
        <v>1954</v>
      </c>
      <c r="C1069" s="326">
        <v>0</v>
      </c>
      <c r="D1069" s="326">
        <v>0</v>
      </c>
      <c r="E1069" s="128"/>
    </row>
    <row r="1070" ht="36" customHeight="1" spans="1:5">
      <c r="A1070" s="452">
        <v>2150516</v>
      </c>
      <c r="B1070" s="463" t="s">
        <v>1955</v>
      </c>
      <c r="C1070" s="326">
        <v>0</v>
      </c>
      <c r="D1070" s="326">
        <v>0</v>
      </c>
      <c r="E1070" s="128"/>
    </row>
    <row r="1071" ht="36" customHeight="1" spans="1:5">
      <c r="A1071" s="452">
        <v>2150517</v>
      </c>
      <c r="B1071" s="463" t="s">
        <v>1956</v>
      </c>
      <c r="C1071" s="326">
        <v>0</v>
      </c>
      <c r="D1071" s="326">
        <v>180</v>
      </c>
      <c r="E1071" s="128"/>
    </row>
    <row r="1072" ht="36" customHeight="1" spans="1:5">
      <c r="A1072" s="452">
        <v>2150550</v>
      </c>
      <c r="B1072" s="463" t="s">
        <v>154</v>
      </c>
      <c r="C1072" s="326">
        <v>0</v>
      </c>
      <c r="D1072" s="326">
        <v>0</v>
      </c>
      <c r="E1072" s="128"/>
    </row>
    <row r="1073" ht="36" customHeight="1" spans="1:5">
      <c r="A1073" s="450" t="s">
        <v>1957</v>
      </c>
      <c r="B1073" s="324" t="s">
        <v>1958</v>
      </c>
      <c r="C1073" s="326">
        <v>0</v>
      </c>
      <c r="D1073" s="326">
        <v>0</v>
      </c>
      <c r="E1073" s="128"/>
    </row>
    <row r="1074" ht="36" customHeight="1" spans="1:5">
      <c r="A1074" s="449" t="s">
        <v>1959</v>
      </c>
      <c r="B1074" s="322" t="s">
        <v>1960</v>
      </c>
      <c r="C1074" s="328">
        <v>0</v>
      </c>
      <c r="D1074" s="328">
        <v>0</v>
      </c>
      <c r="E1074" s="128"/>
    </row>
    <row r="1075" ht="36" customHeight="1" spans="1:5">
      <c r="A1075" s="450" t="s">
        <v>1961</v>
      </c>
      <c r="B1075" s="324" t="s">
        <v>136</v>
      </c>
      <c r="C1075" s="326">
        <v>0</v>
      </c>
      <c r="D1075" s="326">
        <v>0</v>
      </c>
      <c r="E1075" s="128"/>
    </row>
    <row r="1076" ht="36" customHeight="1" spans="1:5">
      <c r="A1076" s="450" t="s">
        <v>1962</v>
      </c>
      <c r="B1076" s="324" t="s">
        <v>138</v>
      </c>
      <c r="C1076" s="326">
        <v>0</v>
      </c>
      <c r="D1076" s="326">
        <v>0</v>
      </c>
      <c r="E1076" s="128"/>
    </row>
    <row r="1077" ht="36" customHeight="1" spans="1:5">
      <c r="A1077" s="450" t="s">
        <v>1963</v>
      </c>
      <c r="B1077" s="324" t="s">
        <v>140</v>
      </c>
      <c r="C1077" s="326">
        <v>0</v>
      </c>
      <c r="D1077" s="326">
        <v>0</v>
      </c>
      <c r="E1077" s="128"/>
    </row>
    <row r="1078" ht="36" customHeight="1" spans="1:5">
      <c r="A1078" s="450" t="s">
        <v>1964</v>
      </c>
      <c r="B1078" s="324" t="s">
        <v>1965</v>
      </c>
      <c r="C1078" s="326">
        <v>0</v>
      </c>
      <c r="D1078" s="326">
        <v>0</v>
      </c>
      <c r="E1078" s="128"/>
    </row>
    <row r="1079" ht="36" customHeight="1" spans="1:5">
      <c r="A1079" s="450" t="s">
        <v>1966</v>
      </c>
      <c r="B1079" s="324" t="s">
        <v>1967</v>
      </c>
      <c r="C1079" s="326">
        <v>0</v>
      </c>
      <c r="D1079" s="326">
        <v>0</v>
      </c>
      <c r="E1079" s="128"/>
    </row>
    <row r="1080" ht="36" customHeight="1" spans="1:5">
      <c r="A1080" s="450" t="s">
        <v>1968</v>
      </c>
      <c r="B1080" s="324" t="s">
        <v>1969</v>
      </c>
      <c r="C1080" s="326">
        <v>0</v>
      </c>
      <c r="D1080" s="326">
        <v>0</v>
      </c>
      <c r="E1080" s="128"/>
    </row>
    <row r="1081" ht="36" customHeight="1" spans="1:5">
      <c r="A1081" s="449" t="s">
        <v>1970</v>
      </c>
      <c r="B1081" s="322" t="s">
        <v>1971</v>
      </c>
      <c r="C1081" s="328">
        <f>SUM(C1082:C1088)</f>
        <v>50</v>
      </c>
      <c r="D1081" s="328">
        <f>SUM(D1082:D1088)</f>
        <v>0</v>
      </c>
      <c r="E1081" s="128">
        <v>-1</v>
      </c>
    </row>
    <row r="1082" ht="36" customHeight="1" spans="1:5">
      <c r="A1082" s="450" t="s">
        <v>1972</v>
      </c>
      <c r="B1082" s="324" t="s">
        <v>136</v>
      </c>
      <c r="C1082" s="326">
        <v>0</v>
      </c>
      <c r="D1082" s="326">
        <v>0</v>
      </c>
      <c r="E1082" s="128"/>
    </row>
    <row r="1083" ht="36" customHeight="1" spans="1:5">
      <c r="A1083" s="450" t="s">
        <v>1973</v>
      </c>
      <c r="B1083" s="324" t="s">
        <v>138</v>
      </c>
      <c r="C1083" s="326">
        <v>0</v>
      </c>
      <c r="D1083" s="326">
        <v>0</v>
      </c>
      <c r="E1083" s="128"/>
    </row>
    <row r="1084" ht="36" customHeight="1" spans="1:5">
      <c r="A1084" s="450" t="s">
        <v>1974</v>
      </c>
      <c r="B1084" s="324" t="s">
        <v>140</v>
      </c>
      <c r="C1084" s="326">
        <v>0</v>
      </c>
      <c r="D1084" s="326">
        <v>0</v>
      </c>
      <c r="E1084" s="128"/>
    </row>
    <row r="1085" ht="36" customHeight="1" spans="1:5">
      <c r="A1085" s="450" t="s">
        <v>1975</v>
      </c>
      <c r="B1085" s="324" t="s">
        <v>1976</v>
      </c>
      <c r="C1085" s="326">
        <v>0</v>
      </c>
      <c r="D1085" s="326">
        <v>0</v>
      </c>
      <c r="E1085" s="128"/>
    </row>
    <row r="1086" ht="36" customHeight="1" spans="1:5">
      <c r="A1086" s="450" t="s">
        <v>1977</v>
      </c>
      <c r="B1086" s="324" t="s">
        <v>1978</v>
      </c>
      <c r="C1086" s="326">
        <v>50</v>
      </c>
      <c r="D1086" s="326">
        <v>0</v>
      </c>
      <c r="E1086" s="128">
        <v>-1</v>
      </c>
    </row>
    <row r="1087" ht="36" customHeight="1" spans="1:5">
      <c r="A1087" s="452">
        <v>2150806</v>
      </c>
      <c r="B1087" s="460" t="s">
        <v>1979</v>
      </c>
      <c r="C1087" s="326">
        <v>0</v>
      </c>
      <c r="D1087" s="326">
        <v>0</v>
      </c>
      <c r="E1087" s="128"/>
    </row>
    <row r="1088" ht="36" customHeight="1" spans="1:5">
      <c r="A1088" s="450" t="s">
        <v>1980</v>
      </c>
      <c r="B1088" s="324" t="s">
        <v>1981</v>
      </c>
      <c r="C1088" s="326">
        <v>0</v>
      </c>
      <c r="D1088" s="326">
        <v>0</v>
      </c>
      <c r="E1088" s="128"/>
    </row>
    <row r="1089" ht="36" customHeight="1" spans="1:5">
      <c r="A1089" s="449" t="s">
        <v>1982</v>
      </c>
      <c r="B1089" s="322" t="s">
        <v>1983</v>
      </c>
      <c r="C1089" s="328">
        <v>0</v>
      </c>
      <c r="D1089" s="328">
        <v>0</v>
      </c>
      <c r="E1089" s="128"/>
    </row>
    <row r="1090" ht="36" customHeight="1" spans="1:5">
      <c r="A1090" s="450" t="s">
        <v>1984</v>
      </c>
      <c r="B1090" s="324" t="s">
        <v>1985</v>
      </c>
      <c r="C1090" s="326">
        <v>0</v>
      </c>
      <c r="D1090" s="326">
        <v>0</v>
      </c>
      <c r="E1090" s="128"/>
    </row>
    <row r="1091" ht="36" customHeight="1" spans="1:5">
      <c r="A1091" s="450" t="s">
        <v>1986</v>
      </c>
      <c r="B1091" s="324" t="s">
        <v>1987</v>
      </c>
      <c r="C1091" s="326">
        <v>0</v>
      </c>
      <c r="D1091" s="326">
        <v>0</v>
      </c>
      <c r="E1091" s="128"/>
    </row>
    <row r="1092" ht="36" customHeight="1" spans="1:5">
      <c r="A1092" s="450" t="s">
        <v>1988</v>
      </c>
      <c r="B1092" s="324" t="s">
        <v>1989</v>
      </c>
      <c r="C1092" s="326">
        <v>0</v>
      </c>
      <c r="D1092" s="326">
        <v>0</v>
      </c>
      <c r="E1092" s="128"/>
    </row>
    <row r="1093" ht="36" customHeight="1" spans="1:5">
      <c r="A1093" s="450" t="s">
        <v>1990</v>
      </c>
      <c r="B1093" s="324" t="s">
        <v>1991</v>
      </c>
      <c r="C1093" s="326">
        <v>0</v>
      </c>
      <c r="D1093" s="326">
        <v>0</v>
      </c>
      <c r="E1093" s="128"/>
    </row>
    <row r="1094" ht="36" customHeight="1" spans="1:5">
      <c r="A1094" s="450" t="s">
        <v>1992</v>
      </c>
      <c r="B1094" s="324" t="s">
        <v>1993</v>
      </c>
      <c r="C1094" s="326">
        <v>0</v>
      </c>
      <c r="D1094" s="326">
        <v>0</v>
      </c>
      <c r="E1094" s="128"/>
    </row>
    <row r="1095" ht="36" customHeight="1" spans="1:5">
      <c r="A1095" s="449" t="s">
        <v>1994</v>
      </c>
      <c r="B1095" s="454" t="s">
        <v>516</v>
      </c>
      <c r="C1095" s="464">
        <v>0</v>
      </c>
      <c r="D1095" s="464">
        <v>0</v>
      </c>
      <c r="E1095" s="128"/>
    </row>
    <row r="1096" ht="36" customHeight="1" spans="1:5">
      <c r="A1096" s="449" t="s">
        <v>96</v>
      </c>
      <c r="B1096" s="322" t="s">
        <v>97</v>
      </c>
      <c r="C1096" s="328">
        <f>C1097+C1107+C1113</f>
        <v>1439</v>
      </c>
      <c r="D1096" s="328">
        <f>D1097+D1107+D1113</f>
        <v>1520</v>
      </c>
      <c r="E1096" s="128">
        <v>0.056</v>
      </c>
    </row>
    <row r="1097" ht="36" customHeight="1" spans="1:5">
      <c r="A1097" s="449" t="s">
        <v>1995</v>
      </c>
      <c r="B1097" s="322" t="s">
        <v>1996</v>
      </c>
      <c r="C1097" s="328">
        <f>SUM(C1098:C1106)</f>
        <v>358</v>
      </c>
      <c r="D1097" s="328">
        <f>SUM(D1098:D1106)</f>
        <v>1415</v>
      </c>
      <c r="E1097" s="128">
        <v>2.953</v>
      </c>
    </row>
    <row r="1098" ht="36" customHeight="1" spans="1:5">
      <c r="A1098" s="450" t="s">
        <v>1997</v>
      </c>
      <c r="B1098" s="324" t="s">
        <v>136</v>
      </c>
      <c r="C1098" s="326">
        <v>285</v>
      </c>
      <c r="D1098" s="326">
        <v>299</v>
      </c>
      <c r="E1098" s="128">
        <v>0.049</v>
      </c>
    </row>
    <row r="1099" ht="36" customHeight="1" spans="1:5">
      <c r="A1099" s="450" t="s">
        <v>1998</v>
      </c>
      <c r="B1099" s="324" t="s">
        <v>138</v>
      </c>
      <c r="C1099" s="326">
        <v>0</v>
      </c>
      <c r="D1099" s="326">
        <v>0</v>
      </c>
      <c r="E1099" s="128"/>
    </row>
    <row r="1100" ht="36" customHeight="1" spans="1:5">
      <c r="A1100" s="450" t="s">
        <v>1999</v>
      </c>
      <c r="B1100" s="324" t="s">
        <v>140</v>
      </c>
      <c r="C1100" s="326">
        <v>0</v>
      </c>
      <c r="D1100" s="326">
        <v>0</v>
      </c>
      <c r="E1100" s="128"/>
    </row>
    <row r="1101" ht="36" customHeight="1" spans="1:5">
      <c r="A1101" s="450" t="s">
        <v>2000</v>
      </c>
      <c r="B1101" s="324" t="s">
        <v>2001</v>
      </c>
      <c r="C1101" s="326">
        <v>0</v>
      </c>
      <c r="D1101" s="326">
        <v>0</v>
      </c>
      <c r="E1101" s="128"/>
    </row>
    <row r="1102" ht="36" customHeight="1" spans="1:5">
      <c r="A1102" s="450" t="s">
        <v>2002</v>
      </c>
      <c r="B1102" s="324" t="s">
        <v>2003</v>
      </c>
      <c r="C1102" s="326">
        <v>0</v>
      </c>
      <c r="D1102" s="326">
        <v>0</v>
      </c>
      <c r="E1102" s="128"/>
    </row>
    <row r="1103" ht="36" customHeight="1" spans="1:5">
      <c r="A1103" s="450" t="s">
        <v>2004</v>
      </c>
      <c r="B1103" s="324" t="s">
        <v>2005</v>
      </c>
      <c r="C1103" s="326">
        <v>0</v>
      </c>
      <c r="D1103" s="326">
        <v>0</v>
      </c>
      <c r="E1103" s="128"/>
    </row>
    <row r="1104" ht="36" customHeight="1" spans="1:5">
      <c r="A1104" s="450" t="s">
        <v>2006</v>
      </c>
      <c r="B1104" s="324" t="s">
        <v>2007</v>
      </c>
      <c r="C1104" s="326">
        <v>0</v>
      </c>
      <c r="D1104" s="326">
        <v>0</v>
      </c>
      <c r="E1104" s="128"/>
    </row>
    <row r="1105" ht="36" customHeight="1" spans="1:5">
      <c r="A1105" s="450" t="s">
        <v>2008</v>
      </c>
      <c r="B1105" s="324" t="s">
        <v>154</v>
      </c>
      <c r="C1105" s="326">
        <v>0</v>
      </c>
      <c r="D1105" s="326">
        <v>0</v>
      </c>
      <c r="E1105" s="128"/>
    </row>
    <row r="1106" ht="36" customHeight="1" spans="1:5">
      <c r="A1106" s="450" t="s">
        <v>2009</v>
      </c>
      <c r="B1106" s="324" t="s">
        <v>2010</v>
      </c>
      <c r="C1106" s="326">
        <v>73</v>
      </c>
      <c r="D1106" s="326">
        <v>1116</v>
      </c>
      <c r="E1106" s="128">
        <v>14.288</v>
      </c>
    </row>
    <row r="1107" ht="36" customHeight="1" spans="1:5">
      <c r="A1107" s="449" t="s">
        <v>2011</v>
      </c>
      <c r="B1107" s="322" t="s">
        <v>2012</v>
      </c>
      <c r="C1107" s="328">
        <f>SUM(C1108:C1112)</f>
        <v>116</v>
      </c>
      <c r="D1107" s="328">
        <f>SUM(D1108:D1112)</f>
        <v>0</v>
      </c>
      <c r="E1107" s="128">
        <v>-1</v>
      </c>
    </row>
    <row r="1108" ht="36" customHeight="1" spans="1:5">
      <c r="A1108" s="450" t="s">
        <v>2013</v>
      </c>
      <c r="B1108" s="324" t="s">
        <v>136</v>
      </c>
      <c r="C1108" s="326">
        <v>0</v>
      </c>
      <c r="D1108" s="326">
        <v>0</v>
      </c>
      <c r="E1108" s="128"/>
    </row>
    <row r="1109" ht="36" customHeight="1" spans="1:5">
      <c r="A1109" s="450" t="s">
        <v>2014</v>
      </c>
      <c r="B1109" s="324" t="s">
        <v>138</v>
      </c>
      <c r="C1109" s="326">
        <v>0</v>
      </c>
      <c r="D1109" s="326">
        <v>0</v>
      </c>
      <c r="E1109" s="128"/>
    </row>
    <row r="1110" ht="36" customHeight="1" spans="1:5">
      <c r="A1110" s="450" t="s">
        <v>2015</v>
      </c>
      <c r="B1110" s="324" t="s">
        <v>140</v>
      </c>
      <c r="C1110" s="326">
        <v>0</v>
      </c>
      <c r="D1110" s="326">
        <v>0</v>
      </c>
      <c r="E1110" s="128"/>
    </row>
    <row r="1111" ht="36" customHeight="1" spans="1:5">
      <c r="A1111" s="450" t="s">
        <v>2016</v>
      </c>
      <c r="B1111" s="324" t="s">
        <v>2017</v>
      </c>
      <c r="C1111" s="326">
        <v>0</v>
      </c>
      <c r="D1111" s="326">
        <v>0</v>
      </c>
      <c r="E1111" s="128"/>
    </row>
    <row r="1112" ht="36" customHeight="1" spans="1:5">
      <c r="A1112" s="450" t="s">
        <v>2018</v>
      </c>
      <c r="B1112" s="324" t="s">
        <v>2019</v>
      </c>
      <c r="C1112" s="326">
        <v>116</v>
      </c>
      <c r="D1112" s="326">
        <v>0</v>
      </c>
      <c r="E1112" s="128">
        <v>-1</v>
      </c>
    </row>
    <row r="1113" ht="36" customHeight="1" spans="1:5">
      <c r="A1113" s="449" t="s">
        <v>2020</v>
      </c>
      <c r="B1113" s="322" t="s">
        <v>2021</v>
      </c>
      <c r="C1113" s="328">
        <f>SUM(C1114:C1115)</f>
        <v>965</v>
      </c>
      <c r="D1113" s="328">
        <v>105</v>
      </c>
      <c r="E1113" s="128">
        <v>-0.891</v>
      </c>
    </row>
    <row r="1114" ht="36" customHeight="1" spans="1:5">
      <c r="A1114" s="450" t="s">
        <v>2022</v>
      </c>
      <c r="B1114" s="324" t="s">
        <v>2023</v>
      </c>
      <c r="C1114" s="326">
        <v>0</v>
      </c>
      <c r="D1114" s="326">
        <v>0</v>
      </c>
      <c r="E1114" s="128"/>
    </row>
    <row r="1115" ht="36" customHeight="1" spans="1:5">
      <c r="A1115" s="450" t="s">
        <v>2024</v>
      </c>
      <c r="B1115" s="324" t="s">
        <v>2025</v>
      </c>
      <c r="C1115" s="326">
        <v>965</v>
      </c>
      <c r="D1115" s="326">
        <v>65</v>
      </c>
      <c r="E1115" s="128">
        <v>-0.933</v>
      </c>
    </row>
    <row r="1116" ht="36" customHeight="1" spans="1:5">
      <c r="A1116" s="453" t="s">
        <v>2026</v>
      </c>
      <c r="B1116" s="454" t="s">
        <v>516</v>
      </c>
      <c r="C1116" s="455">
        <v>0</v>
      </c>
      <c r="D1116" s="455">
        <v>0</v>
      </c>
      <c r="E1116" s="128"/>
    </row>
    <row r="1117" ht="36" customHeight="1" spans="1:5">
      <c r="A1117" s="449" t="s">
        <v>98</v>
      </c>
      <c r="B1117" s="322" t="s">
        <v>99</v>
      </c>
      <c r="C1117" s="328">
        <f>C1141</f>
        <v>41</v>
      </c>
      <c r="D1117" s="328">
        <f>SUM(D1118,D1125,D1135,D1141)</f>
        <v>0</v>
      </c>
      <c r="E1117" s="128">
        <v>-1</v>
      </c>
    </row>
    <row r="1118" ht="36" customHeight="1" spans="1:5">
      <c r="A1118" s="449" t="s">
        <v>2027</v>
      </c>
      <c r="B1118" s="322" t="s">
        <v>2028</v>
      </c>
      <c r="C1118" s="328">
        <v>0</v>
      </c>
      <c r="D1118" s="328"/>
      <c r="E1118" s="128"/>
    </row>
    <row r="1119" ht="36" customHeight="1" spans="1:5">
      <c r="A1119" s="450" t="s">
        <v>2029</v>
      </c>
      <c r="B1119" s="324" t="s">
        <v>136</v>
      </c>
      <c r="C1119" s="326">
        <v>0</v>
      </c>
      <c r="D1119" s="326">
        <v>0</v>
      </c>
      <c r="E1119" s="128"/>
    </row>
    <row r="1120" ht="36" customHeight="1" spans="1:5">
      <c r="A1120" s="450" t="s">
        <v>2030</v>
      </c>
      <c r="B1120" s="324" t="s">
        <v>138</v>
      </c>
      <c r="C1120" s="326">
        <v>0</v>
      </c>
      <c r="D1120" s="326">
        <v>0</v>
      </c>
      <c r="E1120" s="128"/>
    </row>
    <row r="1121" ht="36" customHeight="1" spans="1:5">
      <c r="A1121" s="450" t="s">
        <v>2031</v>
      </c>
      <c r="B1121" s="324" t="s">
        <v>140</v>
      </c>
      <c r="C1121" s="326">
        <v>0</v>
      </c>
      <c r="D1121" s="326">
        <v>0</v>
      </c>
      <c r="E1121" s="128"/>
    </row>
    <row r="1122" ht="36" customHeight="1" spans="1:5">
      <c r="A1122" s="450" t="s">
        <v>2032</v>
      </c>
      <c r="B1122" s="324" t="s">
        <v>2033</v>
      </c>
      <c r="C1122" s="326">
        <v>0</v>
      </c>
      <c r="D1122" s="326">
        <v>0</v>
      </c>
      <c r="E1122" s="128"/>
    </row>
    <row r="1123" ht="36" customHeight="1" spans="1:5">
      <c r="A1123" s="450" t="s">
        <v>2034</v>
      </c>
      <c r="B1123" s="324" t="s">
        <v>154</v>
      </c>
      <c r="C1123" s="326">
        <v>0</v>
      </c>
      <c r="D1123" s="326">
        <v>0</v>
      </c>
      <c r="E1123" s="128"/>
    </row>
    <row r="1124" ht="36" customHeight="1" spans="1:5">
      <c r="A1124" s="450" t="s">
        <v>2035</v>
      </c>
      <c r="B1124" s="324" t="s">
        <v>2036</v>
      </c>
      <c r="C1124" s="326">
        <v>0</v>
      </c>
      <c r="D1124" s="326">
        <v>0</v>
      </c>
      <c r="E1124" s="128"/>
    </row>
    <row r="1125" ht="36" customHeight="1" spans="1:5">
      <c r="A1125" s="322">
        <v>21702</v>
      </c>
      <c r="B1125" s="465" t="s">
        <v>2037</v>
      </c>
      <c r="C1125" s="328">
        <v>0</v>
      </c>
      <c r="D1125" s="328">
        <v>0</v>
      </c>
      <c r="E1125" s="128"/>
    </row>
    <row r="1126" ht="36" customHeight="1" spans="1:5">
      <c r="A1126" s="466">
        <v>2170201</v>
      </c>
      <c r="B1126" s="461" t="s">
        <v>2038</v>
      </c>
      <c r="C1126" s="326">
        <v>0</v>
      </c>
      <c r="D1126" s="326">
        <v>0</v>
      </c>
      <c r="E1126" s="128"/>
    </row>
    <row r="1127" ht="36" customHeight="1" spans="1:5">
      <c r="A1127" s="466">
        <v>2170202</v>
      </c>
      <c r="B1127" s="461" t="s">
        <v>2039</v>
      </c>
      <c r="C1127" s="326">
        <v>0</v>
      </c>
      <c r="D1127" s="326">
        <v>0</v>
      </c>
      <c r="E1127" s="128"/>
    </row>
    <row r="1128" ht="36" customHeight="1" spans="1:5">
      <c r="A1128" s="466">
        <v>2170203</v>
      </c>
      <c r="B1128" s="461" t="s">
        <v>2040</v>
      </c>
      <c r="C1128" s="326">
        <v>0</v>
      </c>
      <c r="D1128" s="326">
        <v>0</v>
      </c>
      <c r="E1128" s="128"/>
    </row>
    <row r="1129" ht="36" customHeight="1" spans="1:5">
      <c r="A1129" s="466">
        <v>2170204</v>
      </c>
      <c r="B1129" s="461" t="s">
        <v>2041</v>
      </c>
      <c r="C1129" s="326">
        <v>0</v>
      </c>
      <c r="D1129" s="326">
        <v>0</v>
      </c>
      <c r="E1129" s="128"/>
    </row>
    <row r="1130" ht="36" customHeight="1" spans="1:5">
      <c r="A1130" s="466">
        <v>2170205</v>
      </c>
      <c r="B1130" s="461" t="s">
        <v>2042</v>
      </c>
      <c r="C1130" s="326">
        <v>0</v>
      </c>
      <c r="D1130" s="326">
        <v>0</v>
      </c>
      <c r="E1130" s="128"/>
    </row>
    <row r="1131" ht="36" customHeight="1" spans="1:5">
      <c r="A1131" s="466">
        <v>2170206</v>
      </c>
      <c r="B1131" s="461" t="s">
        <v>2043</v>
      </c>
      <c r="C1131" s="326">
        <v>0</v>
      </c>
      <c r="D1131" s="326">
        <v>0</v>
      </c>
      <c r="E1131" s="128"/>
    </row>
    <row r="1132" ht="36" customHeight="1" spans="1:5">
      <c r="A1132" s="466">
        <v>2170207</v>
      </c>
      <c r="B1132" s="461" t="s">
        <v>2044</v>
      </c>
      <c r="C1132" s="326">
        <v>0</v>
      </c>
      <c r="D1132" s="326">
        <v>0</v>
      </c>
      <c r="E1132" s="128"/>
    </row>
    <row r="1133" ht="36" customHeight="1" spans="1:5">
      <c r="A1133" s="466">
        <v>2170208</v>
      </c>
      <c r="B1133" s="461" t="s">
        <v>2045</v>
      </c>
      <c r="C1133" s="326">
        <v>0</v>
      </c>
      <c r="D1133" s="326">
        <v>0</v>
      </c>
      <c r="E1133" s="128"/>
    </row>
    <row r="1134" ht="36" customHeight="1" spans="1:5">
      <c r="A1134" s="466">
        <v>2170299</v>
      </c>
      <c r="B1134" s="461" t="s">
        <v>2046</v>
      </c>
      <c r="C1134" s="326">
        <v>0</v>
      </c>
      <c r="D1134" s="326">
        <v>0</v>
      </c>
      <c r="E1134" s="128"/>
    </row>
    <row r="1135" ht="36" customHeight="1" spans="1:5">
      <c r="A1135" s="449" t="s">
        <v>2047</v>
      </c>
      <c r="B1135" s="322" t="s">
        <v>2048</v>
      </c>
      <c r="C1135" s="328">
        <v>0</v>
      </c>
      <c r="D1135" s="328">
        <v>0</v>
      </c>
      <c r="E1135" s="128"/>
    </row>
    <row r="1136" ht="36" customHeight="1" spans="1:5">
      <c r="A1136" s="450" t="s">
        <v>2049</v>
      </c>
      <c r="B1136" s="324" t="s">
        <v>2050</v>
      </c>
      <c r="C1136" s="326">
        <v>0</v>
      </c>
      <c r="D1136" s="326">
        <v>0</v>
      </c>
      <c r="E1136" s="128"/>
    </row>
    <row r="1137" ht="36" customHeight="1" spans="1:5">
      <c r="A1137" s="450" t="s">
        <v>2051</v>
      </c>
      <c r="B1137" s="324" t="s">
        <v>2052</v>
      </c>
      <c r="C1137" s="326">
        <v>0</v>
      </c>
      <c r="D1137" s="326">
        <v>0</v>
      </c>
      <c r="E1137" s="128"/>
    </row>
    <row r="1138" ht="36" customHeight="1" spans="1:5">
      <c r="A1138" s="450" t="s">
        <v>2053</v>
      </c>
      <c r="B1138" s="324" t="s">
        <v>2054</v>
      </c>
      <c r="C1138" s="326">
        <v>0</v>
      </c>
      <c r="D1138" s="326">
        <v>0</v>
      </c>
      <c r="E1138" s="128"/>
    </row>
    <row r="1139" ht="36" customHeight="1" spans="1:5">
      <c r="A1139" s="450" t="s">
        <v>2055</v>
      </c>
      <c r="B1139" s="324" t="s">
        <v>2056</v>
      </c>
      <c r="C1139" s="326">
        <v>0</v>
      </c>
      <c r="D1139" s="326">
        <v>0</v>
      </c>
      <c r="E1139" s="128"/>
    </row>
    <row r="1140" ht="36" customHeight="1" spans="1:5">
      <c r="A1140" s="450" t="s">
        <v>2057</v>
      </c>
      <c r="B1140" s="324" t="s">
        <v>2058</v>
      </c>
      <c r="C1140" s="326">
        <v>0</v>
      </c>
      <c r="D1140" s="326">
        <v>0</v>
      </c>
      <c r="E1140" s="128"/>
    </row>
    <row r="1141" ht="36" customHeight="1" spans="1:5">
      <c r="A1141" s="449" t="s">
        <v>2059</v>
      </c>
      <c r="B1141" s="322" t="s">
        <v>2060</v>
      </c>
      <c r="C1141" s="328">
        <f>SUM(C1142:C1143)</f>
        <v>41</v>
      </c>
      <c r="D1141" s="328">
        <f>SUM(D1142:D1143)</f>
        <v>0</v>
      </c>
      <c r="E1141" s="128">
        <v>-1</v>
      </c>
    </row>
    <row r="1142" ht="36" customHeight="1" spans="1:5">
      <c r="A1142" s="324">
        <v>2179902</v>
      </c>
      <c r="B1142" s="324" t="s">
        <v>2061</v>
      </c>
      <c r="C1142" s="326">
        <v>41</v>
      </c>
      <c r="D1142" s="326">
        <v>0</v>
      </c>
      <c r="E1142" s="128">
        <v>-1</v>
      </c>
    </row>
    <row r="1143" ht="36" customHeight="1" spans="1:5">
      <c r="A1143" s="324">
        <v>2179999</v>
      </c>
      <c r="B1143" s="324" t="s">
        <v>2058</v>
      </c>
      <c r="C1143" s="326">
        <v>0</v>
      </c>
      <c r="D1143" s="326">
        <v>0</v>
      </c>
      <c r="E1143" s="128"/>
    </row>
    <row r="1144" ht="36" customHeight="1" spans="1:5">
      <c r="A1144" s="322" t="s">
        <v>2062</v>
      </c>
      <c r="B1144" s="454" t="s">
        <v>516</v>
      </c>
      <c r="C1144" s="328">
        <v>0</v>
      </c>
      <c r="D1144" s="328">
        <v>0</v>
      </c>
      <c r="E1144" s="128"/>
    </row>
    <row r="1145" ht="36" customHeight="1" spans="1:5">
      <c r="A1145" s="449" t="s">
        <v>100</v>
      </c>
      <c r="B1145" s="322" t="s">
        <v>101</v>
      </c>
      <c r="C1145" s="328">
        <v>0</v>
      </c>
      <c r="D1145" s="328">
        <v>0</v>
      </c>
      <c r="E1145" s="128"/>
    </row>
    <row r="1146" ht="36" customHeight="1" spans="1:5">
      <c r="A1146" s="449" t="s">
        <v>2063</v>
      </c>
      <c r="B1146" s="322" t="s">
        <v>2064</v>
      </c>
      <c r="C1146" s="328">
        <v>0</v>
      </c>
      <c r="D1146" s="328">
        <v>0</v>
      </c>
      <c r="E1146" s="128"/>
    </row>
    <row r="1147" ht="36" customHeight="1" spans="1:5">
      <c r="A1147" s="449" t="s">
        <v>2065</v>
      </c>
      <c r="B1147" s="322" t="s">
        <v>2066</v>
      </c>
      <c r="C1147" s="328">
        <v>0</v>
      </c>
      <c r="D1147" s="328">
        <v>0</v>
      </c>
      <c r="E1147" s="128"/>
    </row>
    <row r="1148" ht="36" customHeight="1" spans="1:5">
      <c r="A1148" s="449" t="s">
        <v>2067</v>
      </c>
      <c r="B1148" s="322" t="s">
        <v>2068</v>
      </c>
      <c r="C1148" s="328">
        <v>0</v>
      </c>
      <c r="D1148" s="328">
        <v>0</v>
      </c>
      <c r="E1148" s="128"/>
    </row>
    <row r="1149" ht="36" customHeight="1" spans="1:5">
      <c r="A1149" s="449" t="s">
        <v>2069</v>
      </c>
      <c r="B1149" s="322" t="s">
        <v>2070</v>
      </c>
      <c r="C1149" s="328">
        <v>0</v>
      </c>
      <c r="D1149" s="328">
        <v>0</v>
      </c>
      <c r="E1149" s="128"/>
    </row>
    <row r="1150" ht="36" customHeight="1" spans="1:5">
      <c r="A1150" s="449" t="s">
        <v>2071</v>
      </c>
      <c r="B1150" s="322" t="s">
        <v>2072</v>
      </c>
      <c r="C1150" s="328">
        <v>0</v>
      </c>
      <c r="D1150" s="328">
        <v>0</v>
      </c>
      <c r="E1150" s="128"/>
    </row>
    <row r="1151" ht="36" customHeight="1" spans="1:5">
      <c r="A1151" s="449" t="s">
        <v>2073</v>
      </c>
      <c r="B1151" s="322" t="s">
        <v>2074</v>
      </c>
      <c r="C1151" s="328">
        <v>0</v>
      </c>
      <c r="D1151" s="328">
        <v>0</v>
      </c>
      <c r="E1151" s="128"/>
    </row>
    <row r="1152" ht="36" customHeight="1" spans="1:5">
      <c r="A1152" s="449" t="s">
        <v>2075</v>
      </c>
      <c r="B1152" s="322" t="s">
        <v>2076</v>
      </c>
      <c r="C1152" s="328">
        <v>0</v>
      </c>
      <c r="D1152" s="328">
        <v>0</v>
      </c>
      <c r="E1152" s="128"/>
    </row>
    <row r="1153" ht="36" customHeight="1" spans="1:5">
      <c r="A1153" s="449" t="s">
        <v>2077</v>
      </c>
      <c r="B1153" s="322" t="s">
        <v>2078</v>
      </c>
      <c r="C1153" s="328">
        <v>0</v>
      </c>
      <c r="D1153" s="328">
        <v>0</v>
      </c>
      <c r="E1153" s="128"/>
    </row>
    <row r="1154" ht="36" customHeight="1" spans="1:5">
      <c r="A1154" s="449" t="s">
        <v>2079</v>
      </c>
      <c r="B1154" s="322" t="s">
        <v>2080</v>
      </c>
      <c r="C1154" s="328">
        <v>0</v>
      </c>
      <c r="D1154" s="328">
        <v>0</v>
      </c>
      <c r="E1154" s="128"/>
    </row>
    <row r="1155" ht="36" customHeight="1" spans="1:5">
      <c r="A1155" s="449" t="s">
        <v>102</v>
      </c>
      <c r="B1155" s="322" t="s">
        <v>103</v>
      </c>
      <c r="C1155" s="328">
        <f>C1156+C1183+C1198</f>
        <v>1588</v>
      </c>
      <c r="D1155" s="328">
        <f>D1156+D1183+D1198</f>
        <v>2030</v>
      </c>
      <c r="E1155" s="128">
        <v>0.278</v>
      </c>
    </row>
    <row r="1156" ht="36" customHeight="1" spans="1:5">
      <c r="A1156" s="449" t="s">
        <v>2081</v>
      </c>
      <c r="B1156" s="322" t="s">
        <v>2082</v>
      </c>
      <c r="C1156" s="328">
        <f>SUM(C1157:C1182)</f>
        <v>1465</v>
      </c>
      <c r="D1156" s="328">
        <f>SUM(D1157:D1182)</f>
        <v>1927</v>
      </c>
      <c r="E1156" s="128">
        <v>0.315</v>
      </c>
    </row>
    <row r="1157" ht="36" customHeight="1" spans="1:5">
      <c r="A1157" s="450" t="s">
        <v>2083</v>
      </c>
      <c r="B1157" s="324" t="s">
        <v>136</v>
      </c>
      <c r="C1157" s="326">
        <v>596</v>
      </c>
      <c r="D1157" s="326">
        <v>624</v>
      </c>
      <c r="E1157" s="128">
        <v>0.047</v>
      </c>
    </row>
    <row r="1158" ht="36" customHeight="1" spans="1:5">
      <c r="A1158" s="450" t="s">
        <v>2084</v>
      </c>
      <c r="B1158" s="324" t="s">
        <v>138</v>
      </c>
      <c r="C1158" s="326">
        <v>0</v>
      </c>
      <c r="D1158" s="326">
        <v>0</v>
      </c>
      <c r="E1158" s="128"/>
    </row>
    <row r="1159" ht="36" customHeight="1" spans="1:5">
      <c r="A1159" s="450" t="s">
        <v>2085</v>
      </c>
      <c r="B1159" s="324" t="s">
        <v>140</v>
      </c>
      <c r="C1159" s="326">
        <v>0</v>
      </c>
      <c r="D1159" s="326">
        <v>0</v>
      </c>
      <c r="E1159" s="128"/>
    </row>
    <row r="1160" ht="36" customHeight="1" spans="1:5">
      <c r="A1160" s="450" t="s">
        <v>2086</v>
      </c>
      <c r="B1160" s="324" t="s">
        <v>2087</v>
      </c>
      <c r="C1160" s="326">
        <v>0</v>
      </c>
      <c r="D1160" s="326">
        <v>415</v>
      </c>
      <c r="E1160" s="128"/>
    </row>
    <row r="1161" ht="36" customHeight="1" spans="1:5">
      <c r="A1161" s="450" t="s">
        <v>2088</v>
      </c>
      <c r="B1161" s="324" t="s">
        <v>2089</v>
      </c>
      <c r="C1161" s="326">
        <v>15</v>
      </c>
      <c r="D1161" s="326">
        <v>0</v>
      </c>
      <c r="E1161" s="128">
        <v>-1</v>
      </c>
    </row>
    <row r="1162" ht="36" customHeight="1" spans="1:5">
      <c r="A1162" s="450" t="s">
        <v>2090</v>
      </c>
      <c r="B1162" s="324" t="s">
        <v>2091</v>
      </c>
      <c r="C1162" s="326">
        <v>0</v>
      </c>
      <c r="D1162" s="326">
        <v>0</v>
      </c>
      <c r="E1162" s="128"/>
    </row>
    <row r="1163" ht="36" customHeight="1" spans="1:5">
      <c r="A1163" s="450" t="s">
        <v>2092</v>
      </c>
      <c r="B1163" s="324" t="s">
        <v>2093</v>
      </c>
      <c r="C1163" s="326">
        <v>0</v>
      </c>
      <c r="D1163" s="326">
        <v>0</v>
      </c>
      <c r="E1163" s="128"/>
    </row>
    <row r="1164" ht="36" customHeight="1" spans="1:5">
      <c r="A1164" s="450" t="s">
        <v>2094</v>
      </c>
      <c r="B1164" s="324" t="s">
        <v>2095</v>
      </c>
      <c r="C1164" s="326">
        <v>22</v>
      </c>
      <c r="D1164" s="326">
        <v>0</v>
      </c>
      <c r="E1164" s="128">
        <v>-1</v>
      </c>
    </row>
    <row r="1165" ht="36" customHeight="1" spans="1:5">
      <c r="A1165" s="450" t="s">
        <v>2096</v>
      </c>
      <c r="B1165" s="324" t="s">
        <v>2097</v>
      </c>
      <c r="C1165" s="326">
        <v>0</v>
      </c>
      <c r="D1165" s="326">
        <v>0</v>
      </c>
      <c r="E1165" s="128"/>
    </row>
    <row r="1166" ht="36" customHeight="1" spans="1:5">
      <c r="A1166" s="450" t="s">
        <v>2098</v>
      </c>
      <c r="B1166" s="324" t="s">
        <v>2099</v>
      </c>
      <c r="C1166" s="326">
        <v>10</v>
      </c>
      <c r="D1166" s="326">
        <v>0</v>
      </c>
      <c r="E1166" s="128">
        <v>-1</v>
      </c>
    </row>
    <row r="1167" ht="36" customHeight="1" spans="1:5">
      <c r="A1167" s="450" t="s">
        <v>2100</v>
      </c>
      <c r="B1167" s="324" t="s">
        <v>2101</v>
      </c>
      <c r="C1167" s="326">
        <v>0</v>
      </c>
      <c r="D1167" s="326">
        <v>0</v>
      </c>
      <c r="E1167" s="128"/>
    </row>
    <row r="1168" ht="36" customHeight="1" spans="1:5">
      <c r="A1168" s="450" t="s">
        <v>2102</v>
      </c>
      <c r="B1168" s="324" t="s">
        <v>2103</v>
      </c>
      <c r="C1168" s="326">
        <v>0</v>
      </c>
      <c r="D1168" s="326">
        <v>0</v>
      </c>
      <c r="E1168" s="128"/>
    </row>
    <row r="1169" ht="36" customHeight="1" spans="1:5">
      <c r="A1169" s="450" t="s">
        <v>2104</v>
      </c>
      <c r="B1169" s="324" t="s">
        <v>2105</v>
      </c>
      <c r="C1169" s="326">
        <v>0</v>
      </c>
      <c r="D1169" s="326">
        <v>0</v>
      </c>
      <c r="E1169" s="128"/>
    </row>
    <row r="1170" ht="36" customHeight="1" spans="1:5">
      <c r="A1170" s="450" t="s">
        <v>2106</v>
      </c>
      <c r="B1170" s="324" t="s">
        <v>2107</v>
      </c>
      <c r="C1170" s="326">
        <v>0</v>
      </c>
      <c r="D1170" s="326">
        <v>0</v>
      </c>
      <c r="E1170" s="128"/>
    </row>
    <row r="1171" ht="36" customHeight="1" spans="1:5">
      <c r="A1171" s="450" t="s">
        <v>2108</v>
      </c>
      <c r="B1171" s="324" t="s">
        <v>2109</v>
      </c>
      <c r="C1171" s="326">
        <v>0</v>
      </c>
      <c r="D1171" s="326">
        <v>0</v>
      </c>
      <c r="E1171" s="128"/>
    </row>
    <row r="1172" ht="36" customHeight="1" spans="1:5">
      <c r="A1172" s="450" t="s">
        <v>2110</v>
      </c>
      <c r="B1172" s="324" t="s">
        <v>2111</v>
      </c>
      <c r="C1172" s="326">
        <v>0</v>
      </c>
      <c r="D1172" s="326">
        <v>0</v>
      </c>
      <c r="E1172" s="128"/>
    </row>
    <row r="1173" ht="36" customHeight="1" spans="1:5">
      <c r="A1173" s="450" t="s">
        <v>2112</v>
      </c>
      <c r="B1173" s="324" t="s">
        <v>2113</v>
      </c>
      <c r="C1173" s="326">
        <v>0</v>
      </c>
      <c r="D1173" s="326">
        <v>0</v>
      </c>
      <c r="E1173" s="128"/>
    </row>
    <row r="1174" ht="36" customHeight="1" spans="1:5">
      <c r="A1174" s="450" t="s">
        <v>2114</v>
      </c>
      <c r="B1174" s="324" t="s">
        <v>2115</v>
      </c>
      <c r="C1174" s="326">
        <v>0</v>
      </c>
      <c r="D1174" s="326">
        <v>0</v>
      </c>
      <c r="E1174" s="128"/>
    </row>
    <row r="1175" ht="36" customHeight="1" spans="1:5">
      <c r="A1175" s="450" t="s">
        <v>2116</v>
      </c>
      <c r="B1175" s="324" t="s">
        <v>2117</v>
      </c>
      <c r="C1175" s="326">
        <v>0</v>
      </c>
      <c r="D1175" s="326">
        <v>0</v>
      </c>
      <c r="E1175" s="128"/>
    </row>
    <row r="1176" ht="36" customHeight="1" spans="1:5">
      <c r="A1176" s="450" t="s">
        <v>2118</v>
      </c>
      <c r="B1176" s="324" t="s">
        <v>2119</v>
      </c>
      <c r="C1176" s="326">
        <v>0</v>
      </c>
      <c r="D1176" s="326">
        <v>0</v>
      </c>
      <c r="E1176" s="128"/>
    </row>
    <row r="1177" ht="36" customHeight="1" spans="1:5">
      <c r="A1177" s="450" t="s">
        <v>2120</v>
      </c>
      <c r="B1177" s="324" t="s">
        <v>2121</v>
      </c>
      <c r="C1177" s="326">
        <v>0</v>
      </c>
      <c r="D1177" s="326">
        <v>0</v>
      </c>
      <c r="E1177" s="128"/>
    </row>
    <row r="1178" ht="36" customHeight="1" spans="1:5">
      <c r="A1178" s="450" t="s">
        <v>2122</v>
      </c>
      <c r="B1178" s="324" t="s">
        <v>2123</v>
      </c>
      <c r="C1178" s="326">
        <v>0</v>
      </c>
      <c r="D1178" s="326">
        <v>0</v>
      </c>
      <c r="E1178" s="128"/>
    </row>
    <row r="1179" ht="36" customHeight="1" spans="1:5">
      <c r="A1179" s="450" t="s">
        <v>2124</v>
      </c>
      <c r="B1179" s="324" t="s">
        <v>2125</v>
      </c>
      <c r="C1179" s="326">
        <v>0</v>
      </c>
      <c r="D1179" s="326">
        <v>0</v>
      </c>
      <c r="E1179" s="128"/>
    </row>
    <row r="1180" ht="36" customHeight="1" spans="1:5">
      <c r="A1180" s="450" t="s">
        <v>2126</v>
      </c>
      <c r="B1180" s="324" t="s">
        <v>2127</v>
      </c>
      <c r="C1180" s="326">
        <v>0</v>
      </c>
      <c r="D1180" s="326">
        <v>0</v>
      </c>
      <c r="E1180" s="128"/>
    </row>
    <row r="1181" ht="36" customHeight="1" spans="1:5">
      <c r="A1181" s="450" t="s">
        <v>2128</v>
      </c>
      <c r="B1181" s="324" t="s">
        <v>154</v>
      </c>
      <c r="C1181" s="326">
        <v>352</v>
      </c>
      <c r="D1181" s="326">
        <v>360</v>
      </c>
      <c r="E1181" s="128">
        <v>0.023</v>
      </c>
    </row>
    <row r="1182" ht="36" customHeight="1" spans="1:5">
      <c r="A1182" s="450" t="s">
        <v>2129</v>
      </c>
      <c r="B1182" s="324" t="s">
        <v>2130</v>
      </c>
      <c r="C1182" s="326">
        <v>470</v>
      </c>
      <c r="D1182" s="326">
        <v>528</v>
      </c>
      <c r="E1182" s="128">
        <v>0.123</v>
      </c>
    </row>
    <row r="1183" ht="36" customHeight="1" spans="1:5">
      <c r="A1183" s="449" t="s">
        <v>2131</v>
      </c>
      <c r="B1183" s="322" t="s">
        <v>2132</v>
      </c>
      <c r="C1183" s="328">
        <f>SUM(C1184:C1197)</f>
        <v>123</v>
      </c>
      <c r="D1183" s="328">
        <f>SUM(D1184:D1197)</f>
        <v>103</v>
      </c>
      <c r="E1183" s="128">
        <v>-0.163</v>
      </c>
    </row>
    <row r="1184" ht="36" customHeight="1" spans="1:5">
      <c r="A1184" s="450" t="s">
        <v>2133</v>
      </c>
      <c r="B1184" s="324" t="s">
        <v>136</v>
      </c>
      <c r="C1184" s="326">
        <v>56</v>
      </c>
      <c r="D1184" s="326">
        <v>0</v>
      </c>
      <c r="E1184" s="128">
        <v>-1</v>
      </c>
    </row>
    <row r="1185" ht="36" customHeight="1" spans="1:5">
      <c r="A1185" s="450" t="s">
        <v>2134</v>
      </c>
      <c r="B1185" s="324" t="s">
        <v>138</v>
      </c>
      <c r="C1185" s="326">
        <v>0</v>
      </c>
      <c r="D1185" s="326">
        <v>0</v>
      </c>
      <c r="E1185" s="128"/>
    </row>
    <row r="1186" ht="36" customHeight="1" spans="1:5">
      <c r="A1186" s="450" t="s">
        <v>2135</v>
      </c>
      <c r="B1186" s="324" t="s">
        <v>140</v>
      </c>
      <c r="C1186" s="326">
        <v>0</v>
      </c>
      <c r="D1186" s="326">
        <v>0</v>
      </c>
      <c r="E1186" s="128"/>
    </row>
    <row r="1187" ht="36" customHeight="1" spans="1:5">
      <c r="A1187" s="450" t="s">
        <v>2136</v>
      </c>
      <c r="B1187" s="324" t="s">
        <v>2137</v>
      </c>
      <c r="C1187" s="326">
        <v>0</v>
      </c>
      <c r="D1187" s="326">
        <v>56</v>
      </c>
      <c r="E1187" s="128"/>
    </row>
    <row r="1188" ht="36" customHeight="1" spans="1:5">
      <c r="A1188" s="450" t="s">
        <v>2138</v>
      </c>
      <c r="B1188" s="324" t="s">
        <v>2139</v>
      </c>
      <c r="C1188" s="326">
        <v>0</v>
      </c>
      <c r="D1188" s="326">
        <v>0</v>
      </c>
      <c r="E1188" s="128"/>
    </row>
    <row r="1189" ht="36" customHeight="1" spans="1:5">
      <c r="A1189" s="450" t="s">
        <v>2140</v>
      </c>
      <c r="B1189" s="324" t="s">
        <v>2141</v>
      </c>
      <c r="C1189" s="326">
        <v>0</v>
      </c>
      <c r="D1189" s="326">
        <v>0</v>
      </c>
      <c r="E1189" s="128"/>
    </row>
    <row r="1190" ht="36" customHeight="1" spans="1:5">
      <c r="A1190" s="450" t="s">
        <v>2142</v>
      </c>
      <c r="B1190" s="324" t="s">
        <v>2143</v>
      </c>
      <c r="C1190" s="326">
        <v>0</v>
      </c>
      <c r="D1190" s="326">
        <v>0</v>
      </c>
      <c r="E1190" s="128"/>
    </row>
    <row r="1191" ht="36" customHeight="1" spans="1:5">
      <c r="A1191" s="450" t="s">
        <v>2144</v>
      </c>
      <c r="B1191" s="324" t="s">
        <v>2145</v>
      </c>
      <c r="C1191" s="326">
        <v>67</v>
      </c>
      <c r="D1191" s="326">
        <v>47</v>
      </c>
      <c r="E1191" s="128">
        <v>-0.299</v>
      </c>
    </row>
    <row r="1192" ht="36" customHeight="1" spans="1:5">
      <c r="A1192" s="450" t="s">
        <v>2146</v>
      </c>
      <c r="B1192" s="324" t="s">
        <v>2147</v>
      </c>
      <c r="C1192" s="326">
        <v>0</v>
      </c>
      <c r="D1192" s="326">
        <v>0</v>
      </c>
      <c r="E1192" s="128"/>
    </row>
    <row r="1193" ht="36" customHeight="1" spans="1:5">
      <c r="A1193" s="450" t="s">
        <v>2148</v>
      </c>
      <c r="B1193" s="324" t="s">
        <v>2149</v>
      </c>
      <c r="C1193" s="326">
        <v>0</v>
      </c>
      <c r="D1193" s="326">
        <v>0</v>
      </c>
      <c r="E1193" s="128"/>
    </row>
    <row r="1194" ht="36" customHeight="1" spans="1:5">
      <c r="A1194" s="450" t="s">
        <v>2150</v>
      </c>
      <c r="B1194" s="324" t="s">
        <v>2151</v>
      </c>
      <c r="C1194" s="326">
        <v>0</v>
      </c>
      <c r="D1194" s="326">
        <v>0</v>
      </c>
      <c r="E1194" s="128"/>
    </row>
    <row r="1195" ht="36" customHeight="1" spans="1:5">
      <c r="A1195" s="450" t="s">
        <v>2152</v>
      </c>
      <c r="B1195" s="324" t="s">
        <v>2153</v>
      </c>
      <c r="C1195" s="326">
        <v>0</v>
      </c>
      <c r="D1195" s="326">
        <v>0</v>
      </c>
      <c r="E1195" s="128"/>
    </row>
    <row r="1196" ht="36" customHeight="1" spans="1:5">
      <c r="A1196" s="450" t="s">
        <v>2154</v>
      </c>
      <c r="B1196" s="324" t="s">
        <v>2155</v>
      </c>
      <c r="C1196" s="326">
        <v>0</v>
      </c>
      <c r="D1196" s="326">
        <v>0</v>
      </c>
      <c r="E1196" s="128"/>
    </row>
    <row r="1197" ht="36" customHeight="1" spans="1:5">
      <c r="A1197" s="450" t="s">
        <v>2156</v>
      </c>
      <c r="B1197" s="324" t="s">
        <v>2157</v>
      </c>
      <c r="C1197" s="326">
        <v>0</v>
      </c>
      <c r="D1197" s="326">
        <v>0</v>
      </c>
      <c r="E1197" s="128"/>
    </row>
    <row r="1198" ht="36" customHeight="1" spans="1:5">
      <c r="A1198" s="449" t="s">
        <v>2158</v>
      </c>
      <c r="B1198" s="322" t="s">
        <v>2159</v>
      </c>
      <c r="C1198" s="328">
        <v>0</v>
      </c>
      <c r="D1198" s="328">
        <v>0</v>
      </c>
      <c r="E1198" s="128"/>
    </row>
    <row r="1199" ht="36" customHeight="1" spans="1:5">
      <c r="A1199" s="324">
        <v>2209999</v>
      </c>
      <c r="B1199" s="324" t="s">
        <v>2160</v>
      </c>
      <c r="C1199" s="326">
        <v>0</v>
      </c>
      <c r="D1199" s="326">
        <v>0</v>
      </c>
      <c r="E1199" s="128"/>
    </row>
    <row r="1200" ht="36" customHeight="1" spans="1:5">
      <c r="A1200" s="322" t="s">
        <v>2161</v>
      </c>
      <c r="B1200" s="454" t="s">
        <v>516</v>
      </c>
      <c r="C1200" s="455">
        <v>0</v>
      </c>
      <c r="D1200" s="455">
        <v>0</v>
      </c>
      <c r="E1200" s="128"/>
    </row>
    <row r="1201" ht="36" customHeight="1" spans="1:5">
      <c r="A1201" s="449" t="s">
        <v>104</v>
      </c>
      <c r="B1201" s="322" t="s">
        <v>105</v>
      </c>
      <c r="C1201" s="328">
        <f>C1202+C1213+C1217</f>
        <v>11428</v>
      </c>
      <c r="D1201" s="328">
        <f>D1202+D1213+D1217</f>
        <v>7065</v>
      </c>
      <c r="E1201" s="128">
        <v>-0.382</v>
      </c>
    </row>
    <row r="1202" ht="36" customHeight="1" spans="1:5">
      <c r="A1202" s="449" t="s">
        <v>2162</v>
      </c>
      <c r="B1202" s="322" t="s">
        <v>2163</v>
      </c>
      <c r="C1202" s="328">
        <f>SUM(C1203:C1212)</f>
        <v>8159</v>
      </c>
      <c r="D1202" s="328">
        <f>SUM(D1203:D1212)</f>
        <v>3272</v>
      </c>
      <c r="E1202" s="128">
        <v>-0.599</v>
      </c>
    </row>
    <row r="1203" ht="36" customHeight="1" spans="1:5">
      <c r="A1203" s="450" t="s">
        <v>2164</v>
      </c>
      <c r="B1203" s="324" t="s">
        <v>2165</v>
      </c>
      <c r="C1203" s="326">
        <v>0</v>
      </c>
      <c r="D1203" s="326">
        <v>0</v>
      </c>
      <c r="E1203" s="128"/>
    </row>
    <row r="1204" ht="36" customHeight="1" spans="1:5">
      <c r="A1204" s="450" t="s">
        <v>2166</v>
      </c>
      <c r="B1204" s="324" t="s">
        <v>2167</v>
      </c>
      <c r="C1204" s="326">
        <v>0</v>
      </c>
      <c r="D1204" s="326">
        <v>0</v>
      </c>
      <c r="E1204" s="128"/>
    </row>
    <row r="1205" ht="36" customHeight="1" spans="1:5">
      <c r="A1205" s="450" t="s">
        <v>2168</v>
      </c>
      <c r="B1205" s="324" t="s">
        <v>2169</v>
      </c>
      <c r="C1205" s="326">
        <v>0</v>
      </c>
      <c r="D1205" s="326">
        <v>0</v>
      </c>
      <c r="E1205" s="128"/>
    </row>
    <row r="1206" ht="36" customHeight="1" spans="1:5">
      <c r="A1206" s="450" t="s">
        <v>2170</v>
      </c>
      <c r="B1206" s="324" t="s">
        <v>2171</v>
      </c>
      <c r="C1206" s="326">
        <v>0</v>
      </c>
      <c r="D1206" s="326">
        <v>0</v>
      </c>
      <c r="E1206" s="128"/>
    </row>
    <row r="1207" ht="36" customHeight="1" spans="1:5">
      <c r="A1207" s="450" t="s">
        <v>2172</v>
      </c>
      <c r="B1207" s="324" t="s">
        <v>2173</v>
      </c>
      <c r="C1207" s="326">
        <v>4535</v>
      </c>
      <c r="D1207" s="326">
        <v>366</v>
      </c>
      <c r="E1207" s="128">
        <v>-0.919</v>
      </c>
    </row>
    <row r="1208" ht="36" customHeight="1" spans="1:5">
      <c r="A1208" s="450" t="s">
        <v>2174</v>
      </c>
      <c r="B1208" s="324" t="s">
        <v>2175</v>
      </c>
      <c r="C1208" s="326">
        <v>883</v>
      </c>
      <c r="D1208" s="326">
        <v>900</v>
      </c>
      <c r="E1208" s="128">
        <v>0.019</v>
      </c>
    </row>
    <row r="1209" ht="36" customHeight="1" spans="1:5">
      <c r="A1209" s="450" t="s">
        <v>2176</v>
      </c>
      <c r="B1209" s="324" t="s">
        <v>2177</v>
      </c>
      <c r="C1209" s="326">
        <v>20</v>
      </c>
      <c r="D1209" s="326">
        <v>6</v>
      </c>
      <c r="E1209" s="128">
        <v>-0.7</v>
      </c>
    </row>
    <row r="1210" ht="36" customHeight="1" spans="1:5">
      <c r="A1210" s="450" t="s">
        <v>2178</v>
      </c>
      <c r="B1210" s="324" t="s">
        <v>2179</v>
      </c>
      <c r="C1210" s="326">
        <v>2721</v>
      </c>
      <c r="D1210" s="326">
        <v>2000</v>
      </c>
      <c r="E1210" s="128">
        <v>-0.265</v>
      </c>
    </row>
    <row r="1211" ht="36" customHeight="1" spans="1:5">
      <c r="A1211" s="450" t="s">
        <v>2180</v>
      </c>
      <c r="B1211" s="324" t="s">
        <v>2181</v>
      </c>
      <c r="C1211" s="326">
        <v>0</v>
      </c>
      <c r="D1211" s="326">
        <v>0</v>
      </c>
      <c r="E1211" s="128"/>
    </row>
    <row r="1212" ht="36" customHeight="1" spans="1:5">
      <c r="A1212" s="450" t="s">
        <v>2182</v>
      </c>
      <c r="B1212" s="324" t="s">
        <v>2183</v>
      </c>
      <c r="C1212" s="326">
        <v>0</v>
      </c>
      <c r="D1212" s="326">
        <v>0</v>
      </c>
      <c r="E1212" s="128"/>
    </row>
    <row r="1213" ht="36" customHeight="1" spans="1:5">
      <c r="A1213" s="449" t="s">
        <v>2184</v>
      </c>
      <c r="B1213" s="322" t="s">
        <v>2185</v>
      </c>
      <c r="C1213" s="328">
        <f>SUM(C1214:C1216)</f>
        <v>3269</v>
      </c>
      <c r="D1213" s="328">
        <f>SUM(D1214:D1216)</f>
        <v>3793</v>
      </c>
      <c r="E1213" s="128">
        <v>0.16</v>
      </c>
    </row>
    <row r="1214" ht="36" customHeight="1" spans="1:5">
      <c r="A1214" s="450" t="s">
        <v>2186</v>
      </c>
      <c r="B1214" s="324" t="s">
        <v>2187</v>
      </c>
      <c r="C1214" s="326">
        <v>3269</v>
      </c>
      <c r="D1214" s="326">
        <v>3793</v>
      </c>
      <c r="E1214" s="128">
        <v>0.16</v>
      </c>
    </row>
    <row r="1215" ht="36" customHeight="1" spans="1:5">
      <c r="A1215" s="450" t="s">
        <v>2188</v>
      </c>
      <c r="B1215" s="324" t="s">
        <v>2189</v>
      </c>
      <c r="C1215" s="326">
        <v>0</v>
      </c>
      <c r="D1215" s="326">
        <v>0</v>
      </c>
      <c r="E1215" s="128"/>
    </row>
    <row r="1216" ht="36" customHeight="1" spans="1:5">
      <c r="A1216" s="450" t="s">
        <v>2190</v>
      </c>
      <c r="B1216" s="324" t="s">
        <v>2191</v>
      </c>
      <c r="C1216" s="326">
        <v>0</v>
      </c>
      <c r="D1216" s="326">
        <v>0</v>
      </c>
      <c r="E1216" s="128"/>
    </row>
    <row r="1217" ht="36" customHeight="1" spans="1:5">
      <c r="A1217" s="449" t="s">
        <v>2192</v>
      </c>
      <c r="B1217" s="322" t="s">
        <v>2193</v>
      </c>
      <c r="C1217" s="328">
        <v>0</v>
      </c>
      <c r="D1217" s="328">
        <v>0</v>
      </c>
      <c r="E1217" s="128"/>
    </row>
    <row r="1218" ht="36" customHeight="1" spans="1:5">
      <c r="A1218" s="450" t="s">
        <v>2194</v>
      </c>
      <c r="B1218" s="324" t="s">
        <v>2195</v>
      </c>
      <c r="C1218" s="326">
        <v>0</v>
      </c>
      <c r="D1218" s="326">
        <v>0</v>
      </c>
      <c r="E1218" s="128"/>
    </row>
    <row r="1219" ht="36" customHeight="1" spans="1:5">
      <c r="A1219" s="450" t="s">
        <v>2196</v>
      </c>
      <c r="B1219" s="324" t="s">
        <v>2197</v>
      </c>
      <c r="C1219" s="326">
        <v>0</v>
      </c>
      <c r="D1219" s="326">
        <v>0</v>
      </c>
      <c r="E1219" s="128"/>
    </row>
    <row r="1220" ht="36" customHeight="1" spans="1:5">
      <c r="A1220" s="450" t="s">
        <v>2198</v>
      </c>
      <c r="B1220" s="324" t="s">
        <v>2199</v>
      </c>
      <c r="C1220" s="326">
        <v>0</v>
      </c>
      <c r="D1220" s="326">
        <v>0</v>
      </c>
      <c r="E1220" s="128"/>
    </row>
    <row r="1221" ht="36" customHeight="1" spans="1:5">
      <c r="A1221" s="453" t="s">
        <v>2200</v>
      </c>
      <c r="B1221" s="459" t="s">
        <v>516</v>
      </c>
      <c r="C1221" s="455">
        <v>0</v>
      </c>
      <c r="D1221" s="455">
        <v>0</v>
      </c>
      <c r="E1221" s="128"/>
    </row>
    <row r="1222" ht="36" customHeight="1" spans="1:5">
      <c r="A1222" s="449" t="s">
        <v>106</v>
      </c>
      <c r="B1222" s="322" t="s">
        <v>107</v>
      </c>
      <c r="C1222" s="328">
        <f>C1223+C1241+C1255+C1261+C1267</f>
        <v>433</v>
      </c>
      <c r="D1222" s="328">
        <f>D1223+D1241+D1255+D1261+D1267</f>
        <v>180</v>
      </c>
      <c r="E1222" s="128">
        <v>-0.584</v>
      </c>
    </row>
    <row r="1223" ht="36" customHeight="1" spans="1:5">
      <c r="A1223" s="449" t="s">
        <v>2201</v>
      </c>
      <c r="B1223" s="322" t="s">
        <v>2202</v>
      </c>
      <c r="C1223" s="328">
        <f>SUM(C1224:C1240)</f>
        <v>433</v>
      </c>
      <c r="D1223" s="328">
        <f>SUM(D1224:D1240)</f>
        <v>180</v>
      </c>
      <c r="E1223" s="128">
        <v>-0.584</v>
      </c>
    </row>
    <row r="1224" ht="36" customHeight="1" spans="1:5">
      <c r="A1224" s="450" t="s">
        <v>2203</v>
      </c>
      <c r="B1224" s="324" t="s">
        <v>136</v>
      </c>
      <c r="C1224" s="326">
        <v>0</v>
      </c>
      <c r="D1224" s="326">
        <v>0</v>
      </c>
      <c r="E1224" s="128"/>
    </row>
    <row r="1225" ht="36" customHeight="1" spans="1:5">
      <c r="A1225" s="450" t="s">
        <v>2204</v>
      </c>
      <c r="B1225" s="324" t="s">
        <v>138</v>
      </c>
      <c r="C1225" s="326">
        <v>0</v>
      </c>
      <c r="D1225" s="326">
        <v>0</v>
      </c>
      <c r="E1225" s="128"/>
    </row>
    <row r="1226" ht="36" customHeight="1" spans="1:5">
      <c r="A1226" s="450" t="s">
        <v>2205</v>
      </c>
      <c r="B1226" s="324" t="s">
        <v>140</v>
      </c>
      <c r="C1226" s="326">
        <v>0</v>
      </c>
      <c r="D1226" s="326">
        <v>0</v>
      </c>
      <c r="E1226" s="128"/>
    </row>
    <row r="1227" ht="36" customHeight="1" spans="1:5">
      <c r="A1227" s="450" t="s">
        <v>2206</v>
      </c>
      <c r="B1227" s="324" t="s">
        <v>2207</v>
      </c>
      <c r="C1227" s="326">
        <v>0</v>
      </c>
      <c r="D1227" s="326">
        <v>0</v>
      </c>
      <c r="E1227" s="128"/>
    </row>
    <row r="1228" ht="36" customHeight="1" spans="1:5">
      <c r="A1228" s="450" t="s">
        <v>2208</v>
      </c>
      <c r="B1228" s="324" t="s">
        <v>2209</v>
      </c>
      <c r="C1228" s="326">
        <v>0</v>
      </c>
      <c r="D1228" s="326">
        <v>0</v>
      </c>
      <c r="E1228" s="128"/>
    </row>
    <row r="1229" ht="36" customHeight="1" spans="1:5">
      <c r="A1229" s="450" t="s">
        <v>2210</v>
      </c>
      <c r="B1229" s="324" t="s">
        <v>2211</v>
      </c>
      <c r="C1229" s="326">
        <v>0</v>
      </c>
      <c r="D1229" s="326">
        <v>0</v>
      </c>
      <c r="E1229" s="128"/>
    </row>
    <row r="1230" ht="36" customHeight="1" spans="1:5">
      <c r="A1230" s="450" t="s">
        <v>2212</v>
      </c>
      <c r="B1230" s="324" t="s">
        <v>2213</v>
      </c>
      <c r="C1230" s="326">
        <v>0</v>
      </c>
      <c r="D1230" s="326">
        <v>0</v>
      </c>
      <c r="E1230" s="128"/>
    </row>
    <row r="1231" ht="36" customHeight="1" spans="1:5">
      <c r="A1231" s="450" t="s">
        <v>2214</v>
      </c>
      <c r="B1231" s="324" t="s">
        <v>2215</v>
      </c>
      <c r="C1231" s="326">
        <v>0</v>
      </c>
      <c r="D1231" s="326">
        <v>0</v>
      </c>
      <c r="E1231" s="128"/>
    </row>
    <row r="1232" ht="36" customHeight="1" spans="1:5">
      <c r="A1232" s="450" t="s">
        <v>2216</v>
      </c>
      <c r="B1232" s="324" t="s">
        <v>2217</v>
      </c>
      <c r="C1232" s="326">
        <v>0</v>
      </c>
      <c r="D1232" s="326">
        <v>0</v>
      </c>
      <c r="E1232" s="128"/>
    </row>
    <row r="1233" ht="36" customHeight="1" spans="1:5">
      <c r="A1233" s="450" t="s">
        <v>2218</v>
      </c>
      <c r="B1233" s="324" t="s">
        <v>2219</v>
      </c>
      <c r="C1233" s="326">
        <v>0</v>
      </c>
      <c r="D1233" s="326">
        <v>0</v>
      </c>
      <c r="E1233" s="128"/>
    </row>
    <row r="1234" ht="36" customHeight="1" spans="1:5">
      <c r="A1234" s="450" t="s">
        <v>2220</v>
      </c>
      <c r="B1234" s="324" t="s">
        <v>2221</v>
      </c>
      <c r="C1234" s="326">
        <v>70</v>
      </c>
      <c r="D1234" s="326">
        <v>70</v>
      </c>
      <c r="E1234" s="128">
        <v>0</v>
      </c>
    </row>
    <row r="1235" ht="36" customHeight="1" spans="1:5">
      <c r="A1235" s="450" t="s">
        <v>2222</v>
      </c>
      <c r="B1235" s="324" t="s">
        <v>2223</v>
      </c>
      <c r="C1235" s="326">
        <v>0</v>
      </c>
      <c r="D1235" s="326">
        <v>0</v>
      </c>
      <c r="E1235" s="128"/>
    </row>
    <row r="1236" ht="36" customHeight="1" spans="1:5">
      <c r="A1236" s="452">
        <v>2220119</v>
      </c>
      <c r="B1236" s="463" t="s">
        <v>2224</v>
      </c>
      <c r="C1236" s="326">
        <v>0</v>
      </c>
      <c r="D1236" s="326">
        <v>0</v>
      </c>
      <c r="E1236" s="128"/>
    </row>
    <row r="1237" ht="36" customHeight="1" spans="1:5">
      <c r="A1237" s="452">
        <v>2220120</v>
      </c>
      <c r="B1237" s="463" t="s">
        <v>2225</v>
      </c>
      <c r="C1237" s="326">
        <v>0</v>
      </c>
      <c r="D1237" s="326">
        <v>0</v>
      </c>
      <c r="E1237" s="128"/>
    </row>
    <row r="1238" ht="36" customHeight="1" spans="1:5">
      <c r="A1238" s="452">
        <v>2220121</v>
      </c>
      <c r="B1238" s="463" t="s">
        <v>2226</v>
      </c>
      <c r="C1238" s="326">
        <v>0</v>
      </c>
      <c r="D1238" s="326">
        <v>0</v>
      </c>
      <c r="E1238" s="128"/>
    </row>
    <row r="1239" ht="36" customHeight="1" spans="1:5">
      <c r="A1239" s="450" t="s">
        <v>2227</v>
      </c>
      <c r="B1239" s="324" t="s">
        <v>154</v>
      </c>
      <c r="C1239" s="326">
        <v>0</v>
      </c>
      <c r="D1239" s="326">
        <v>0</v>
      </c>
      <c r="E1239" s="128"/>
    </row>
    <row r="1240" ht="36" customHeight="1" spans="1:5">
      <c r="A1240" s="450" t="s">
        <v>2228</v>
      </c>
      <c r="B1240" s="324" t="s">
        <v>2229</v>
      </c>
      <c r="C1240" s="326">
        <v>363</v>
      </c>
      <c r="D1240" s="326">
        <v>110</v>
      </c>
      <c r="E1240" s="128">
        <v>-0.697</v>
      </c>
    </row>
    <row r="1241" ht="36" customHeight="1" spans="1:5">
      <c r="A1241" s="449" t="s">
        <v>2230</v>
      </c>
      <c r="B1241" s="322" t="s">
        <v>2231</v>
      </c>
      <c r="C1241" s="328">
        <v>0</v>
      </c>
      <c r="D1241" s="328">
        <v>0</v>
      </c>
      <c r="E1241" s="128"/>
    </row>
    <row r="1242" ht="36" customHeight="1" spans="1:5">
      <c r="A1242" s="450" t="s">
        <v>2232</v>
      </c>
      <c r="B1242" s="324" t="s">
        <v>136</v>
      </c>
      <c r="C1242" s="326">
        <v>0</v>
      </c>
      <c r="D1242" s="326">
        <v>0</v>
      </c>
      <c r="E1242" s="128"/>
    </row>
    <row r="1243" ht="36" customHeight="1" spans="1:5">
      <c r="A1243" s="450" t="s">
        <v>2233</v>
      </c>
      <c r="B1243" s="324" t="s">
        <v>138</v>
      </c>
      <c r="C1243" s="326">
        <v>0</v>
      </c>
      <c r="D1243" s="326">
        <v>0</v>
      </c>
      <c r="E1243" s="128"/>
    </row>
    <row r="1244" ht="36" customHeight="1" spans="1:5">
      <c r="A1244" s="450" t="s">
        <v>2234</v>
      </c>
      <c r="B1244" s="324" t="s">
        <v>140</v>
      </c>
      <c r="C1244" s="326">
        <v>0</v>
      </c>
      <c r="D1244" s="326">
        <v>0</v>
      </c>
      <c r="E1244" s="128"/>
    </row>
    <row r="1245" ht="36" customHeight="1" spans="1:5">
      <c r="A1245" s="450" t="s">
        <v>2235</v>
      </c>
      <c r="B1245" s="324" t="s">
        <v>2236</v>
      </c>
      <c r="C1245" s="326">
        <v>0</v>
      </c>
      <c r="D1245" s="326">
        <v>0</v>
      </c>
      <c r="E1245" s="128"/>
    </row>
    <row r="1246" ht="36" customHeight="1" spans="1:5">
      <c r="A1246" s="450" t="s">
        <v>2237</v>
      </c>
      <c r="B1246" s="324" t="s">
        <v>2238</v>
      </c>
      <c r="C1246" s="326">
        <v>0</v>
      </c>
      <c r="D1246" s="326">
        <v>0</v>
      </c>
      <c r="E1246" s="128"/>
    </row>
    <row r="1247" ht="36" customHeight="1" spans="1:5">
      <c r="A1247" s="450" t="s">
        <v>2239</v>
      </c>
      <c r="B1247" s="324" t="s">
        <v>2240</v>
      </c>
      <c r="C1247" s="326">
        <v>0</v>
      </c>
      <c r="D1247" s="326">
        <v>0</v>
      </c>
      <c r="E1247" s="128"/>
    </row>
    <row r="1248" ht="36" customHeight="1" spans="1:5">
      <c r="A1248" s="450" t="s">
        <v>2241</v>
      </c>
      <c r="B1248" s="324" t="s">
        <v>2242</v>
      </c>
      <c r="C1248" s="326">
        <v>0</v>
      </c>
      <c r="D1248" s="326">
        <v>0</v>
      </c>
      <c r="E1248" s="128"/>
    </row>
    <row r="1249" ht="36" customHeight="1" spans="1:5">
      <c r="A1249" s="450" t="s">
        <v>2243</v>
      </c>
      <c r="B1249" s="324" t="s">
        <v>2244</v>
      </c>
      <c r="C1249" s="326">
        <v>0</v>
      </c>
      <c r="D1249" s="326">
        <v>0</v>
      </c>
      <c r="E1249" s="128"/>
    </row>
    <row r="1250" ht="36" customHeight="1" spans="1:5">
      <c r="A1250" s="450" t="s">
        <v>2245</v>
      </c>
      <c r="B1250" s="324" t="s">
        <v>2246</v>
      </c>
      <c r="C1250" s="326">
        <v>0</v>
      </c>
      <c r="D1250" s="326">
        <v>0</v>
      </c>
      <c r="E1250" s="128"/>
    </row>
    <row r="1251" ht="36" customHeight="1" spans="1:5">
      <c r="A1251" s="450" t="s">
        <v>2247</v>
      </c>
      <c r="B1251" s="324" t="s">
        <v>2248</v>
      </c>
      <c r="C1251" s="326">
        <v>0</v>
      </c>
      <c r="D1251" s="326">
        <v>0</v>
      </c>
      <c r="E1251" s="128"/>
    </row>
    <row r="1252" ht="36" customHeight="1" spans="1:5">
      <c r="A1252" s="450" t="s">
        <v>2249</v>
      </c>
      <c r="B1252" s="324" t="s">
        <v>2250</v>
      </c>
      <c r="C1252" s="326">
        <v>0</v>
      </c>
      <c r="D1252" s="326">
        <v>0</v>
      </c>
      <c r="E1252" s="128"/>
    </row>
    <row r="1253" ht="36" customHeight="1" spans="1:5">
      <c r="A1253" s="450" t="s">
        <v>2251</v>
      </c>
      <c r="B1253" s="324" t="s">
        <v>154</v>
      </c>
      <c r="C1253" s="326">
        <v>0</v>
      </c>
      <c r="D1253" s="326">
        <v>0</v>
      </c>
      <c r="E1253" s="128"/>
    </row>
    <row r="1254" ht="36" customHeight="1" spans="1:5">
      <c r="A1254" s="450" t="s">
        <v>2252</v>
      </c>
      <c r="B1254" s="324" t="s">
        <v>2253</v>
      </c>
      <c r="C1254" s="326">
        <v>0</v>
      </c>
      <c r="D1254" s="326">
        <v>0</v>
      </c>
      <c r="E1254" s="128"/>
    </row>
    <row r="1255" ht="36" customHeight="1" spans="1:5">
      <c r="A1255" s="449" t="s">
        <v>2254</v>
      </c>
      <c r="B1255" s="322" t="s">
        <v>2255</v>
      </c>
      <c r="C1255" s="328">
        <v>0</v>
      </c>
      <c r="D1255" s="328">
        <v>0</v>
      </c>
      <c r="E1255" s="128"/>
    </row>
    <row r="1256" ht="36" customHeight="1" spans="1:5">
      <c r="A1256" s="450" t="s">
        <v>2256</v>
      </c>
      <c r="B1256" s="324" t="s">
        <v>2257</v>
      </c>
      <c r="C1256" s="326">
        <v>0</v>
      </c>
      <c r="D1256" s="326">
        <v>0</v>
      </c>
      <c r="E1256" s="128"/>
    </row>
    <row r="1257" ht="36" customHeight="1" spans="1:5">
      <c r="A1257" s="450" t="s">
        <v>2258</v>
      </c>
      <c r="B1257" s="324" t="s">
        <v>2259</v>
      </c>
      <c r="C1257" s="326">
        <v>0</v>
      </c>
      <c r="D1257" s="326">
        <v>0</v>
      </c>
      <c r="E1257" s="128"/>
    </row>
    <row r="1258" ht="36" customHeight="1" spans="1:5">
      <c r="A1258" s="450" t="s">
        <v>2260</v>
      </c>
      <c r="B1258" s="324" t="s">
        <v>2261</v>
      </c>
      <c r="C1258" s="326">
        <v>0</v>
      </c>
      <c r="D1258" s="326">
        <v>0</v>
      </c>
      <c r="E1258" s="128"/>
    </row>
    <row r="1259" ht="36" customHeight="1" spans="1:5">
      <c r="A1259" s="452">
        <v>2220305</v>
      </c>
      <c r="B1259" s="463" t="s">
        <v>2262</v>
      </c>
      <c r="C1259" s="326">
        <v>0</v>
      </c>
      <c r="D1259" s="326">
        <v>0</v>
      </c>
      <c r="E1259" s="128"/>
    </row>
    <row r="1260" ht="36" customHeight="1" spans="1:5">
      <c r="A1260" s="450" t="s">
        <v>2263</v>
      </c>
      <c r="B1260" s="324" t="s">
        <v>2264</v>
      </c>
      <c r="C1260" s="326">
        <v>0</v>
      </c>
      <c r="D1260" s="326">
        <v>0</v>
      </c>
      <c r="E1260" s="128"/>
    </row>
    <row r="1261" ht="36" customHeight="1" spans="1:5">
      <c r="A1261" s="449" t="s">
        <v>2265</v>
      </c>
      <c r="B1261" s="322" t="s">
        <v>2266</v>
      </c>
      <c r="C1261" s="328">
        <v>0</v>
      </c>
      <c r="D1261" s="328">
        <v>0</v>
      </c>
      <c r="E1261" s="128"/>
    </row>
    <row r="1262" ht="36" customHeight="1" spans="1:5">
      <c r="A1262" s="450" t="s">
        <v>2267</v>
      </c>
      <c r="B1262" s="324" t="s">
        <v>2268</v>
      </c>
      <c r="C1262" s="326">
        <v>0</v>
      </c>
      <c r="D1262" s="326">
        <v>0</v>
      </c>
      <c r="E1262" s="128"/>
    </row>
    <row r="1263" ht="36" customHeight="1" spans="1:5">
      <c r="A1263" s="450" t="s">
        <v>2269</v>
      </c>
      <c r="B1263" s="324" t="s">
        <v>2270</v>
      </c>
      <c r="C1263" s="326">
        <v>0</v>
      </c>
      <c r="D1263" s="326">
        <v>0</v>
      </c>
      <c r="E1263" s="128"/>
    </row>
    <row r="1264" ht="36" customHeight="1" spans="1:5">
      <c r="A1264" s="450" t="s">
        <v>2271</v>
      </c>
      <c r="B1264" s="324" t="s">
        <v>2272</v>
      </c>
      <c r="C1264" s="326">
        <v>0</v>
      </c>
      <c r="D1264" s="326">
        <v>0</v>
      </c>
      <c r="E1264" s="128"/>
    </row>
    <row r="1265" ht="36" customHeight="1" spans="1:5">
      <c r="A1265" s="450" t="s">
        <v>2273</v>
      </c>
      <c r="B1265" s="324" t="s">
        <v>2274</v>
      </c>
      <c r="C1265" s="326">
        <v>0</v>
      </c>
      <c r="D1265" s="326">
        <v>0</v>
      </c>
      <c r="E1265" s="128"/>
    </row>
    <row r="1266" ht="36" customHeight="1" spans="1:5">
      <c r="A1266" s="450" t="s">
        <v>2275</v>
      </c>
      <c r="B1266" s="324" t="s">
        <v>2276</v>
      </c>
      <c r="C1266" s="326">
        <v>0</v>
      </c>
      <c r="D1266" s="326">
        <v>0</v>
      </c>
      <c r="E1266" s="128"/>
    </row>
    <row r="1267" ht="36" customHeight="1" spans="1:5">
      <c r="A1267" s="449" t="s">
        <v>2277</v>
      </c>
      <c r="B1267" s="322" t="s">
        <v>2278</v>
      </c>
      <c r="C1267" s="328">
        <v>0</v>
      </c>
      <c r="D1267" s="328">
        <v>0</v>
      </c>
      <c r="E1267" s="128"/>
    </row>
    <row r="1268" ht="36" customHeight="1" spans="1:5">
      <c r="A1268" s="450" t="s">
        <v>2279</v>
      </c>
      <c r="B1268" s="324" t="s">
        <v>2280</v>
      </c>
      <c r="C1268" s="326">
        <v>0</v>
      </c>
      <c r="D1268" s="326">
        <v>0</v>
      </c>
      <c r="E1268" s="128"/>
    </row>
    <row r="1269" ht="36" customHeight="1" spans="1:5">
      <c r="A1269" s="450" t="s">
        <v>2281</v>
      </c>
      <c r="B1269" s="324" t="s">
        <v>2282</v>
      </c>
      <c r="C1269" s="326">
        <v>0</v>
      </c>
      <c r="D1269" s="326">
        <v>0</v>
      </c>
      <c r="E1269" s="128"/>
    </row>
    <row r="1270" ht="36" customHeight="1" spans="1:5">
      <c r="A1270" s="450" t="s">
        <v>2283</v>
      </c>
      <c r="B1270" s="324" t="s">
        <v>2284</v>
      </c>
      <c r="C1270" s="326">
        <v>0</v>
      </c>
      <c r="D1270" s="326">
        <v>0</v>
      </c>
      <c r="E1270" s="128"/>
    </row>
    <row r="1271" ht="36" customHeight="1" spans="1:5">
      <c r="A1271" s="450" t="s">
        <v>2285</v>
      </c>
      <c r="B1271" s="324" t="s">
        <v>2286</v>
      </c>
      <c r="C1271" s="326">
        <v>0</v>
      </c>
      <c r="D1271" s="326">
        <v>0</v>
      </c>
      <c r="E1271" s="128"/>
    </row>
    <row r="1272" ht="36" customHeight="1" spans="1:5">
      <c r="A1272" s="450" t="s">
        <v>2287</v>
      </c>
      <c r="B1272" s="324" t="s">
        <v>2288</v>
      </c>
      <c r="C1272" s="326">
        <v>0</v>
      </c>
      <c r="D1272" s="326">
        <v>0</v>
      </c>
      <c r="E1272" s="128"/>
    </row>
    <row r="1273" ht="36" customHeight="1" spans="1:5">
      <c r="A1273" s="450" t="s">
        <v>2289</v>
      </c>
      <c r="B1273" s="324" t="s">
        <v>2290</v>
      </c>
      <c r="C1273" s="326">
        <v>0</v>
      </c>
      <c r="D1273" s="326">
        <v>0</v>
      </c>
      <c r="E1273" s="128"/>
    </row>
    <row r="1274" ht="36" customHeight="1" spans="1:5">
      <c r="A1274" s="450" t="s">
        <v>2291</v>
      </c>
      <c r="B1274" s="324" t="s">
        <v>2292</v>
      </c>
      <c r="C1274" s="326">
        <v>0</v>
      </c>
      <c r="D1274" s="326">
        <v>0</v>
      </c>
      <c r="E1274" s="128"/>
    </row>
    <row r="1275" ht="36" customHeight="1" spans="1:5">
      <c r="A1275" s="450" t="s">
        <v>2293</v>
      </c>
      <c r="B1275" s="324" t="s">
        <v>2294</v>
      </c>
      <c r="C1275" s="326">
        <v>0</v>
      </c>
      <c r="D1275" s="326">
        <v>0</v>
      </c>
      <c r="E1275" s="128"/>
    </row>
    <row r="1276" ht="36" customHeight="1" spans="1:5">
      <c r="A1276" s="450" t="s">
        <v>2295</v>
      </c>
      <c r="B1276" s="324" t="s">
        <v>2296</v>
      </c>
      <c r="C1276" s="326">
        <v>0</v>
      </c>
      <c r="D1276" s="326">
        <v>0</v>
      </c>
      <c r="E1276" s="128"/>
    </row>
    <row r="1277" ht="36" customHeight="1" spans="1:5">
      <c r="A1277" s="450" t="s">
        <v>2297</v>
      </c>
      <c r="B1277" s="324" t="s">
        <v>2298</v>
      </c>
      <c r="C1277" s="326">
        <v>0</v>
      </c>
      <c r="D1277" s="326">
        <v>0</v>
      </c>
      <c r="E1277" s="128"/>
    </row>
    <row r="1278" ht="36" customHeight="1" spans="1:5">
      <c r="A1278" s="324">
        <v>2220511</v>
      </c>
      <c r="B1278" s="324" t="s">
        <v>2299</v>
      </c>
      <c r="C1278" s="326">
        <v>0</v>
      </c>
      <c r="D1278" s="326">
        <v>0</v>
      </c>
      <c r="E1278" s="128"/>
    </row>
    <row r="1279" ht="36" customHeight="1" spans="1:5">
      <c r="A1279" s="450" t="s">
        <v>2300</v>
      </c>
      <c r="B1279" s="324" t="s">
        <v>2301</v>
      </c>
      <c r="C1279" s="326">
        <v>0</v>
      </c>
      <c r="D1279" s="326">
        <v>0</v>
      </c>
      <c r="E1279" s="128"/>
    </row>
    <row r="1280" ht="36" customHeight="1" spans="1:5">
      <c r="A1280" s="449" t="s">
        <v>2302</v>
      </c>
      <c r="B1280" s="454" t="s">
        <v>516</v>
      </c>
      <c r="C1280" s="464">
        <v>0</v>
      </c>
      <c r="D1280" s="464">
        <v>0</v>
      </c>
      <c r="E1280" s="128"/>
    </row>
    <row r="1281" ht="36" customHeight="1" spans="1:5">
      <c r="A1281" s="449" t="s">
        <v>108</v>
      </c>
      <c r="B1281" s="322" t="s">
        <v>109</v>
      </c>
      <c r="C1281" s="328">
        <f>C1282+C1294+C1300+C1306+C1314+C1327+C1331+C1337</f>
        <v>1779</v>
      </c>
      <c r="D1281" s="328">
        <f>D1282+D1294+D1300+D1306+D1314+D1327+D1331+D1337</f>
        <v>1301</v>
      </c>
      <c r="E1281" s="128">
        <v>-0.269</v>
      </c>
    </row>
    <row r="1282" ht="36" customHeight="1" spans="1:5">
      <c r="A1282" s="449" t="s">
        <v>2303</v>
      </c>
      <c r="B1282" s="322" t="s">
        <v>2304</v>
      </c>
      <c r="C1282" s="328">
        <f>SUM(C1283:C1293)</f>
        <v>550</v>
      </c>
      <c r="D1282" s="328">
        <f>SUM(D1283:D1293)</f>
        <v>578</v>
      </c>
      <c r="E1282" s="128">
        <v>0.051</v>
      </c>
    </row>
    <row r="1283" ht="36" customHeight="1" spans="1:5">
      <c r="A1283" s="450" t="s">
        <v>2305</v>
      </c>
      <c r="B1283" s="324" t="s">
        <v>136</v>
      </c>
      <c r="C1283" s="326">
        <v>379</v>
      </c>
      <c r="D1283" s="326">
        <v>408</v>
      </c>
      <c r="E1283" s="128">
        <v>0.077</v>
      </c>
    </row>
    <row r="1284" ht="36" customHeight="1" spans="1:5">
      <c r="A1284" s="450" t="s">
        <v>2306</v>
      </c>
      <c r="B1284" s="324" t="s">
        <v>138</v>
      </c>
      <c r="C1284" s="326">
        <v>0</v>
      </c>
      <c r="D1284" s="326">
        <v>0</v>
      </c>
      <c r="E1284" s="128"/>
    </row>
    <row r="1285" ht="36" customHeight="1" spans="1:5">
      <c r="A1285" s="450" t="s">
        <v>2307</v>
      </c>
      <c r="B1285" s="324" t="s">
        <v>140</v>
      </c>
      <c r="C1285" s="326">
        <v>0</v>
      </c>
      <c r="D1285" s="326">
        <v>0</v>
      </c>
      <c r="E1285" s="128"/>
    </row>
    <row r="1286" ht="36" customHeight="1" spans="1:5">
      <c r="A1286" s="450" t="s">
        <v>2308</v>
      </c>
      <c r="B1286" s="324" t="s">
        <v>2309</v>
      </c>
      <c r="C1286" s="326">
        <v>0</v>
      </c>
      <c r="D1286" s="326">
        <v>0</v>
      </c>
      <c r="E1286" s="128"/>
    </row>
    <row r="1287" ht="36" customHeight="1" spans="1:5">
      <c r="A1287" s="450" t="s">
        <v>2310</v>
      </c>
      <c r="B1287" s="324" t="s">
        <v>2311</v>
      </c>
      <c r="C1287" s="326">
        <v>0</v>
      </c>
      <c r="D1287" s="326">
        <v>0</v>
      </c>
      <c r="E1287" s="128"/>
    </row>
    <row r="1288" ht="36" customHeight="1" spans="1:5">
      <c r="A1288" s="450" t="s">
        <v>2312</v>
      </c>
      <c r="B1288" s="324" t="s">
        <v>2313</v>
      </c>
      <c r="C1288" s="326">
        <v>81</v>
      </c>
      <c r="D1288" s="326">
        <v>27</v>
      </c>
      <c r="E1288" s="128">
        <v>-0.667</v>
      </c>
    </row>
    <row r="1289" ht="36" customHeight="1" spans="1:5">
      <c r="A1289" s="450" t="s">
        <v>2314</v>
      </c>
      <c r="B1289" s="324" t="s">
        <v>2315</v>
      </c>
      <c r="C1289" s="326">
        <v>0</v>
      </c>
      <c r="D1289" s="326">
        <v>0</v>
      </c>
      <c r="E1289" s="128"/>
    </row>
    <row r="1290" ht="36" customHeight="1" spans="1:5">
      <c r="A1290" s="450" t="s">
        <v>2316</v>
      </c>
      <c r="B1290" s="324" t="s">
        <v>2317</v>
      </c>
      <c r="C1290" s="326">
        <v>0</v>
      </c>
      <c r="D1290" s="326">
        <v>0</v>
      </c>
      <c r="E1290" s="128"/>
    </row>
    <row r="1291" ht="36" customHeight="1" spans="1:5">
      <c r="A1291" s="450" t="s">
        <v>2318</v>
      </c>
      <c r="B1291" s="324" t="s">
        <v>2319</v>
      </c>
      <c r="C1291" s="326">
        <v>0</v>
      </c>
      <c r="D1291" s="326">
        <v>0</v>
      </c>
      <c r="E1291" s="128"/>
    </row>
    <row r="1292" ht="36" customHeight="1" spans="1:5">
      <c r="A1292" s="450" t="s">
        <v>2320</v>
      </c>
      <c r="B1292" s="324" t="s">
        <v>154</v>
      </c>
      <c r="C1292" s="326">
        <v>90</v>
      </c>
      <c r="D1292" s="326">
        <v>81</v>
      </c>
      <c r="E1292" s="128">
        <v>-0.1</v>
      </c>
    </row>
    <row r="1293" ht="36" customHeight="1" spans="1:5">
      <c r="A1293" s="450" t="s">
        <v>2321</v>
      </c>
      <c r="B1293" s="324" t="s">
        <v>2322</v>
      </c>
      <c r="C1293" s="326">
        <v>0</v>
      </c>
      <c r="D1293" s="326">
        <v>62</v>
      </c>
      <c r="E1293" s="128"/>
    </row>
    <row r="1294" ht="36" customHeight="1" spans="1:5">
      <c r="A1294" s="449" t="s">
        <v>2323</v>
      </c>
      <c r="B1294" s="322" t="s">
        <v>2324</v>
      </c>
      <c r="C1294" s="328">
        <f>SUM(C1295:C1299)</f>
        <v>284</v>
      </c>
      <c r="D1294" s="328">
        <f>SUM(D1295:D1299)</f>
        <v>550</v>
      </c>
      <c r="E1294" s="128">
        <v>0.937</v>
      </c>
    </row>
    <row r="1295" ht="36" customHeight="1" spans="1:5">
      <c r="A1295" s="450" t="s">
        <v>2325</v>
      </c>
      <c r="B1295" s="324" t="s">
        <v>136</v>
      </c>
      <c r="C1295" s="326">
        <v>0</v>
      </c>
      <c r="D1295" s="326">
        <v>60</v>
      </c>
      <c r="E1295" s="128"/>
    </row>
    <row r="1296" ht="36" customHeight="1" spans="1:5">
      <c r="A1296" s="450" t="s">
        <v>2326</v>
      </c>
      <c r="B1296" s="324" t="s">
        <v>138</v>
      </c>
      <c r="C1296" s="326">
        <v>0</v>
      </c>
      <c r="D1296" s="326">
        <v>0</v>
      </c>
      <c r="E1296" s="128"/>
    </row>
    <row r="1297" ht="36" customHeight="1" spans="1:5">
      <c r="A1297" s="450" t="s">
        <v>2327</v>
      </c>
      <c r="B1297" s="324" t="s">
        <v>140</v>
      </c>
      <c r="C1297" s="326">
        <v>0</v>
      </c>
      <c r="D1297" s="326">
        <v>0</v>
      </c>
      <c r="E1297" s="128"/>
    </row>
    <row r="1298" ht="36" customHeight="1" spans="1:5">
      <c r="A1298" s="450" t="s">
        <v>2328</v>
      </c>
      <c r="B1298" s="324" t="s">
        <v>2329</v>
      </c>
      <c r="C1298" s="326">
        <v>284</v>
      </c>
      <c r="D1298" s="326">
        <v>490</v>
      </c>
      <c r="E1298" s="128">
        <v>0.725</v>
      </c>
    </row>
    <row r="1299" ht="36" customHeight="1" spans="1:5">
      <c r="A1299" s="450" t="s">
        <v>2330</v>
      </c>
      <c r="B1299" s="324" t="s">
        <v>2331</v>
      </c>
      <c r="C1299" s="326">
        <v>0</v>
      </c>
      <c r="D1299" s="326">
        <v>0</v>
      </c>
      <c r="E1299" s="128"/>
    </row>
    <row r="1300" ht="36" customHeight="1" spans="1:5">
      <c r="A1300" s="449" t="s">
        <v>2332</v>
      </c>
      <c r="B1300" s="322" t="s">
        <v>2333</v>
      </c>
      <c r="C1300" s="328">
        <f>SUM(C1301:C1305)</f>
        <v>795</v>
      </c>
      <c r="D1300" s="328">
        <f>SUM(D1301:D1305)</f>
        <v>0</v>
      </c>
      <c r="E1300" s="128">
        <v>-1</v>
      </c>
    </row>
    <row r="1301" ht="36" customHeight="1" spans="1:5">
      <c r="A1301" s="450" t="s">
        <v>2334</v>
      </c>
      <c r="B1301" s="324" t="s">
        <v>136</v>
      </c>
      <c r="C1301" s="326">
        <v>0</v>
      </c>
      <c r="D1301" s="326">
        <v>0</v>
      </c>
      <c r="E1301" s="128"/>
    </row>
    <row r="1302" ht="36" customHeight="1" spans="1:5">
      <c r="A1302" s="450" t="s">
        <v>2335</v>
      </c>
      <c r="B1302" s="324" t="s">
        <v>138</v>
      </c>
      <c r="C1302" s="326">
        <v>0</v>
      </c>
      <c r="D1302" s="326">
        <v>0</v>
      </c>
      <c r="E1302" s="128"/>
    </row>
    <row r="1303" ht="36" customHeight="1" spans="1:5">
      <c r="A1303" s="450" t="s">
        <v>2336</v>
      </c>
      <c r="B1303" s="324" t="s">
        <v>140</v>
      </c>
      <c r="C1303" s="326">
        <v>0</v>
      </c>
      <c r="D1303" s="326">
        <v>0</v>
      </c>
      <c r="E1303" s="128"/>
    </row>
    <row r="1304" ht="36" customHeight="1" spans="1:5">
      <c r="A1304" s="450" t="s">
        <v>2337</v>
      </c>
      <c r="B1304" s="324" t="s">
        <v>2338</v>
      </c>
      <c r="C1304" s="326">
        <v>795</v>
      </c>
      <c r="D1304" s="326">
        <v>0</v>
      </c>
      <c r="E1304" s="128">
        <v>-1</v>
      </c>
    </row>
    <row r="1305" ht="36" customHeight="1" spans="1:5">
      <c r="A1305" s="450" t="s">
        <v>2339</v>
      </c>
      <c r="B1305" s="324" t="s">
        <v>2340</v>
      </c>
      <c r="C1305" s="326">
        <v>0</v>
      </c>
      <c r="D1305" s="326">
        <v>0</v>
      </c>
      <c r="E1305" s="128"/>
    </row>
    <row r="1306" ht="36" customHeight="1" spans="1:5">
      <c r="A1306" s="449" t="s">
        <v>2341</v>
      </c>
      <c r="B1306" s="322" t="s">
        <v>2342</v>
      </c>
      <c r="C1306" s="328">
        <v>0</v>
      </c>
      <c r="D1306" s="328">
        <v>0</v>
      </c>
      <c r="E1306" s="128"/>
    </row>
    <row r="1307" ht="36" customHeight="1" spans="1:5">
      <c r="A1307" s="450" t="s">
        <v>2343</v>
      </c>
      <c r="B1307" s="324" t="s">
        <v>136</v>
      </c>
      <c r="C1307" s="326">
        <v>0</v>
      </c>
      <c r="D1307" s="326">
        <v>0</v>
      </c>
      <c r="E1307" s="128"/>
    </row>
    <row r="1308" ht="36" customHeight="1" spans="1:5">
      <c r="A1308" s="450" t="s">
        <v>2344</v>
      </c>
      <c r="B1308" s="324" t="s">
        <v>138</v>
      </c>
      <c r="C1308" s="326">
        <v>0</v>
      </c>
      <c r="D1308" s="326">
        <v>0</v>
      </c>
      <c r="E1308" s="128"/>
    </row>
    <row r="1309" ht="36" customHeight="1" spans="1:5">
      <c r="A1309" s="450" t="s">
        <v>2345</v>
      </c>
      <c r="B1309" s="324" t="s">
        <v>140</v>
      </c>
      <c r="C1309" s="326">
        <v>0</v>
      </c>
      <c r="D1309" s="326">
        <v>0</v>
      </c>
      <c r="E1309" s="128"/>
    </row>
    <row r="1310" ht="36" customHeight="1" spans="1:5">
      <c r="A1310" s="450" t="s">
        <v>2346</v>
      </c>
      <c r="B1310" s="324" t="s">
        <v>2347</v>
      </c>
      <c r="C1310" s="326">
        <v>0</v>
      </c>
      <c r="D1310" s="326">
        <v>0</v>
      </c>
      <c r="E1310" s="128"/>
    </row>
    <row r="1311" ht="36" customHeight="1" spans="1:5">
      <c r="A1311" s="450" t="s">
        <v>2348</v>
      </c>
      <c r="B1311" s="324" t="s">
        <v>2349</v>
      </c>
      <c r="C1311" s="326">
        <v>0</v>
      </c>
      <c r="D1311" s="326">
        <v>0</v>
      </c>
      <c r="E1311" s="128"/>
    </row>
    <row r="1312" ht="36" customHeight="1" spans="1:5">
      <c r="A1312" s="450" t="s">
        <v>2350</v>
      </c>
      <c r="B1312" s="324" t="s">
        <v>154</v>
      </c>
      <c r="C1312" s="326">
        <v>0</v>
      </c>
      <c r="D1312" s="326">
        <v>0</v>
      </c>
      <c r="E1312" s="128"/>
    </row>
    <row r="1313" ht="36" customHeight="1" spans="1:5">
      <c r="A1313" s="450" t="s">
        <v>2351</v>
      </c>
      <c r="B1313" s="324" t="s">
        <v>2352</v>
      </c>
      <c r="C1313" s="326">
        <v>0</v>
      </c>
      <c r="D1313" s="326">
        <v>0</v>
      </c>
      <c r="E1313" s="128"/>
    </row>
    <row r="1314" ht="36" customHeight="1" spans="1:5">
      <c r="A1314" s="449" t="s">
        <v>2353</v>
      </c>
      <c r="B1314" s="322" t="s">
        <v>2354</v>
      </c>
      <c r="C1314" s="328">
        <f>SUM(C1315:C1326)</f>
        <v>0</v>
      </c>
      <c r="D1314" s="328">
        <v>0</v>
      </c>
      <c r="E1314" s="128"/>
    </row>
    <row r="1315" ht="36" customHeight="1" spans="1:5">
      <c r="A1315" s="450" t="s">
        <v>2355</v>
      </c>
      <c r="B1315" s="324" t="s">
        <v>136</v>
      </c>
      <c r="C1315" s="326">
        <v>0</v>
      </c>
      <c r="D1315" s="326">
        <v>0</v>
      </c>
      <c r="E1315" s="128"/>
    </row>
    <row r="1316" ht="36" customHeight="1" spans="1:5">
      <c r="A1316" s="450" t="s">
        <v>2356</v>
      </c>
      <c r="B1316" s="324" t="s">
        <v>138</v>
      </c>
      <c r="C1316" s="326">
        <v>0</v>
      </c>
      <c r="D1316" s="326">
        <v>0</v>
      </c>
      <c r="E1316" s="128"/>
    </row>
    <row r="1317" ht="36" customHeight="1" spans="1:5">
      <c r="A1317" s="450" t="s">
        <v>2357</v>
      </c>
      <c r="B1317" s="324" t="s">
        <v>140</v>
      </c>
      <c r="C1317" s="326">
        <v>0</v>
      </c>
      <c r="D1317" s="326">
        <v>0</v>
      </c>
      <c r="E1317" s="128"/>
    </row>
    <row r="1318" ht="36" customHeight="1" spans="1:5">
      <c r="A1318" s="450" t="s">
        <v>2358</v>
      </c>
      <c r="B1318" s="324" t="s">
        <v>2359</v>
      </c>
      <c r="C1318" s="326">
        <v>0</v>
      </c>
      <c r="D1318" s="326">
        <v>0</v>
      </c>
      <c r="E1318" s="128"/>
    </row>
    <row r="1319" ht="36" customHeight="1" spans="1:5">
      <c r="A1319" s="450" t="s">
        <v>2360</v>
      </c>
      <c r="B1319" s="324" t="s">
        <v>2361</v>
      </c>
      <c r="C1319" s="326">
        <v>0</v>
      </c>
      <c r="D1319" s="326">
        <v>0</v>
      </c>
      <c r="E1319" s="128"/>
    </row>
    <row r="1320" ht="36" customHeight="1" spans="1:5">
      <c r="A1320" s="450" t="s">
        <v>2362</v>
      </c>
      <c r="B1320" s="324" t="s">
        <v>2363</v>
      </c>
      <c r="C1320" s="326">
        <v>0</v>
      </c>
      <c r="D1320" s="326">
        <v>0</v>
      </c>
      <c r="E1320" s="128"/>
    </row>
    <row r="1321" ht="36" customHeight="1" spans="1:5">
      <c r="A1321" s="450" t="s">
        <v>2364</v>
      </c>
      <c r="B1321" s="324" t="s">
        <v>2365</v>
      </c>
      <c r="C1321" s="326">
        <v>0</v>
      </c>
      <c r="D1321" s="326">
        <v>0</v>
      </c>
      <c r="E1321" s="128"/>
    </row>
    <row r="1322" ht="36" customHeight="1" spans="1:5">
      <c r="A1322" s="450" t="s">
        <v>2366</v>
      </c>
      <c r="B1322" s="324" t="s">
        <v>2367</v>
      </c>
      <c r="C1322" s="326">
        <v>0</v>
      </c>
      <c r="D1322" s="326">
        <v>0</v>
      </c>
      <c r="E1322" s="128"/>
    </row>
    <row r="1323" ht="36" customHeight="1" spans="1:5">
      <c r="A1323" s="450" t="s">
        <v>2368</v>
      </c>
      <c r="B1323" s="324" t="s">
        <v>2369</v>
      </c>
      <c r="C1323" s="326">
        <v>0</v>
      </c>
      <c r="D1323" s="326">
        <v>0</v>
      </c>
      <c r="E1323" s="128"/>
    </row>
    <row r="1324" ht="36" customHeight="1" spans="1:5">
      <c r="A1324" s="450" t="s">
        <v>2370</v>
      </c>
      <c r="B1324" s="324" t="s">
        <v>2371</v>
      </c>
      <c r="C1324" s="326">
        <v>0</v>
      </c>
      <c r="D1324" s="326">
        <v>0</v>
      </c>
      <c r="E1324" s="128"/>
    </row>
    <row r="1325" ht="36" customHeight="1" spans="1:5">
      <c r="A1325" s="450" t="s">
        <v>2372</v>
      </c>
      <c r="B1325" s="324" t="s">
        <v>2373</v>
      </c>
      <c r="C1325" s="326">
        <v>0</v>
      </c>
      <c r="D1325" s="326">
        <v>0</v>
      </c>
      <c r="E1325" s="128"/>
    </row>
    <row r="1326" ht="36" customHeight="1" spans="1:5">
      <c r="A1326" s="450" t="s">
        <v>2374</v>
      </c>
      <c r="B1326" s="324" t="s">
        <v>2375</v>
      </c>
      <c r="C1326" s="326">
        <v>0</v>
      </c>
      <c r="D1326" s="326">
        <v>0</v>
      </c>
      <c r="E1326" s="128"/>
    </row>
    <row r="1327" ht="36" customHeight="1" spans="1:5">
      <c r="A1327" s="449" t="s">
        <v>2376</v>
      </c>
      <c r="B1327" s="322" t="s">
        <v>2377</v>
      </c>
      <c r="C1327" s="328">
        <f>SUM(C1328:C1330)</f>
        <v>30</v>
      </c>
      <c r="D1327" s="328">
        <f>SUM(D1328:D1330)</f>
        <v>66</v>
      </c>
      <c r="E1327" s="128">
        <v>1.2</v>
      </c>
    </row>
    <row r="1328" ht="36" customHeight="1" spans="1:5">
      <c r="A1328" s="450" t="s">
        <v>2378</v>
      </c>
      <c r="B1328" s="324" t="s">
        <v>2379</v>
      </c>
      <c r="C1328" s="326">
        <v>20</v>
      </c>
      <c r="D1328" s="326">
        <v>23</v>
      </c>
      <c r="E1328" s="128">
        <v>0.15</v>
      </c>
    </row>
    <row r="1329" ht="36" customHeight="1" spans="1:5">
      <c r="A1329" s="450" t="s">
        <v>2380</v>
      </c>
      <c r="B1329" s="324" t="s">
        <v>2381</v>
      </c>
      <c r="C1329" s="326">
        <v>10</v>
      </c>
      <c r="D1329" s="326">
        <v>13</v>
      </c>
      <c r="E1329" s="128">
        <v>0.3</v>
      </c>
    </row>
    <row r="1330" ht="36" customHeight="1" spans="1:5">
      <c r="A1330" s="450" t="s">
        <v>2382</v>
      </c>
      <c r="B1330" s="324" t="s">
        <v>2383</v>
      </c>
      <c r="C1330" s="326">
        <v>0</v>
      </c>
      <c r="D1330" s="326">
        <v>30</v>
      </c>
      <c r="E1330" s="128"/>
    </row>
    <row r="1331" ht="36" customHeight="1" spans="1:5">
      <c r="A1331" s="449" t="s">
        <v>2384</v>
      </c>
      <c r="B1331" s="322" t="s">
        <v>2385</v>
      </c>
      <c r="C1331" s="328">
        <f>SUM(C1332:C1336)</f>
        <v>120</v>
      </c>
      <c r="D1331" s="328">
        <f>SUM(D1332:D1336)</f>
        <v>57</v>
      </c>
      <c r="E1331" s="128">
        <v>-0.525</v>
      </c>
    </row>
    <row r="1332" ht="36" customHeight="1" spans="1:5">
      <c r="A1332" s="450" t="s">
        <v>2386</v>
      </c>
      <c r="B1332" s="324" t="s">
        <v>2387</v>
      </c>
      <c r="C1332" s="326">
        <v>120</v>
      </c>
      <c r="D1332" s="326">
        <v>0</v>
      </c>
      <c r="E1332" s="128">
        <v>-1</v>
      </c>
    </row>
    <row r="1333" ht="36" customHeight="1" spans="1:5">
      <c r="A1333" s="450" t="s">
        <v>2388</v>
      </c>
      <c r="B1333" s="324" t="s">
        <v>2389</v>
      </c>
      <c r="C1333" s="326">
        <v>0</v>
      </c>
      <c r="D1333" s="326">
        <v>0</v>
      </c>
      <c r="E1333" s="128"/>
    </row>
    <row r="1334" ht="36" customHeight="1" spans="1:5">
      <c r="A1334" s="450" t="s">
        <v>2390</v>
      </c>
      <c r="B1334" s="324" t="s">
        <v>2391</v>
      </c>
      <c r="C1334" s="326">
        <v>0</v>
      </c>
      <c r="D1334" s="326">
        <v>57</v>
      </c>
      <c r="E1334" s="128"/>
    </row>
    <row r="1335" ht="36" customHeight="1" spans="1:5">
      <c r="A1335" s="450" t="s">
        <v>2392</v>
      </c>
      <c r="B1335" s="324" t="s">
        <v>2393</v>
      </c>
      <c r="C1335" s="326">
        <v>0</v>
      </c>
      <c r="D1335" s="326">
        <v>0</v>
      </c>
      <c r="E1335" s="128"/>
    </row>
    <row r="1336" ht="36" customHeight="1" spans="1:5">
      <c r="A1336" s="450" t="s">
        <v>2394</v>
      </c>
      <c r="B1336" s="324" t="s">
        <v>2395</v>
      </c>
      <c r="C1336" s="326">
        <v>0</v>
      </c>
      <c r="D1336" s="326">
        <v>0</v>
      </c>
      <c r="E1336" s="128"/>
    </row>
    <row r="1337" ht="36" customHeight="1" spans="1:5">
      <c r="A1337" s="449" t="s">
        <v>2396</v>
      </c>
      <c r="B1337" s="322" t="s">
        <v>2397</v>
      </c>
      <c r="C1337" s="328">
        <v>0</v>
      </c>
      <c r="D1337" s="328">
        <f>SUM(D1338)</f>
        <v>50</v>
      </c>
      <c r="E1337" s="128"/>
    </row>
    <row r="1338" ht="36" customHeight="1" spans="1:5">
      <c r="A1338" s="324" t="s">
        <v>2398</v>
      </c>
      <c r="B1338" s="324" t="s">
        <v>2399</v>
      </c>
      <c r="C1338" s="326">
        <v>0</v>
      </c>
      <c r="D1338" s="326">
        <v>50</v>
      </c>
      <c r="E1338" s="128"/>
    </row>
    <row r="1339" ht="36" customHeight="1" spans="1:5">
      <c r="A1339" s="322" t="s">
        <v>2400</v>
      </c>
      <c r="B1339" s="454" t="s">
        <v>516</v>
      </c>
      <c r="C1339" s="455">
        <v>0</v>
      </c>
      <c r="D1339" s="455">
        <v>0</v>
      </c>
      <c r="E1339" s="128"/>
    </row>
    <row r="1340" ht="36" customHeight="1" spans="1:5">
      <c r="A1340" s="449" t="s">
        <v>110</v>
      </c>
      <c r="B1340" s="322" t="s">
        <v>111</v>
      </c>
      <c r="C1340" s="328">
        <v>2000</v>
      </c>
      <c r="D1340" s="328">
        <v>2000</v>
      </c>
      <c r="E1340" s="128">
        <v>0</v>
      </c>
    </row>
    <row r="1341" ht="36" customHeight="1" spans="1:5">
      <c r="A1341" s="449" t="s">
        <v>112</v>
      </c>
      <c r="B1341" s="322" t="s">
        <v>113</v>
      </c>
      <c r="C1341" s="328">
        <f>C1342</f>
        <v>2350</v>
      </c>
      <c r="D1341" s="328">
        <f>D1342</f>
        <v>2300</v>
      </c>
      <c r="E1341" s="128">
        <v>-0.021</v>
      </c>
    </row>
    <row r="1342" ht="36" customHeight="1" spans="1:5">
      <c r="A1342" s="449" t="s">
        <v>2401</v>
      </c>
      <c r="B1342" s="322" t="s">
        <v>2402</v>
      </c>
      <c r="C1342" s="328">
        <f>SUM(C1343:C1346)</f>
        <v>2350</v>
      </c>
      <c r="D1342" s="328">
        <f>SUM(D1343:D1346)</f>
        <v>2300</v>
      </c>
      <c r="E1342" s="128">
        <v>-0.021</v>
      </c>
    </row>
    <row r="1343" ht="36" customHeight="1" spans="1:5">
      <c r="A1343" s="450" t="s">
        <v>2403</v>
      </c>
      <c r="B1343" s="324" t="s">
        <v>2404</v>
      </c>
      <c r="C1343" s="326">
        <v>2350</v>
      </c>
      <c r="D1343" s="326">
        <v>2300</v>
      </c>
      <c r="E1343" s="128">
        <v>-0.021</v>
      </c>
    </row>
    <row r="1344" ht="36" customHeight="1" spans="1:5">
      <c r="A1344" s="450" t="s">
        <v>2405</v>
      </c>
      <c r="B1344" s="324" t="s">
        <v>2406</v>
      </c>
      <c r="C1344" s="326">
        <v>0</v>
      </c>
      <c r="D1344" s="326">
        <v>0</v>
      </c>
      <c r="E1344" s="128"/>
    </row>
    <row r="1345" ht="36" customHeight="1" spans="1:5">
      <c r="A1345" s="450" t="s">
        <v>2407</v>
      </c>
      <c r="B1345" s="324" t="s">
        <v>2408</v>
      </c>
      <c r="C1345" s="326">
        <v>0</v>
      </c>
      <c r="D1345" s="326">
        <v>0</v>
      </c>
      <c r="E1345" s="128"/>
    </row>
    <row r="1346" ht="36" customHeight="1" spans="1:5">
      <c r="A1346" s="450">
        <v>2320399</v>
      </c>
      <c r="B1346" s="324" t="s">
        <v>2409</v>
      </c>
      <c r="C1346" s="326">
        <v>0</v>
      </c>
      <c r="D1346" s="326">
        <v>0</v>
      </c>
      <c r="E1346" s="128"/>
    </row>
    <row r="1347" ht="36" customHeight="1" spans="1:5">
      <c r="A1347" s="449" t="s">
        <v>2410</v>
      </c>
      <c r="B1347" s="454" t="s">
        <v>516</v>
      </c>
      <c r="C1347" s="328">
        <v>0</v>
      </c>
      <c r="D1347" s="328">
        <v>0</v>
      </c>
      <c r="E1347" s="128"/>
    </row>
    <row r="1348" ht="36" customHeight="1" spans="1:5">
      <c r="A1348" s="449" t="s">
        <v>114</v>
      </c>
      <c r="B1348" s="322" t="s">
        <v>115</v>
      </c>
      <c r="C1348" s="328">
        <f>C1349</f>
        <v>30</v>
      </c>
      <c r="D1348" s="328">
        <f>D1349</f>
        <v>20</v>
      </c>
      <c r="E1348" s="128">
        <v>-0.333</v>
      </c>
    </row>
    <row r="1349" ht="36" customHeight="1" spans="1:5">
      <c r="A1349" s="449" t="s">
        <v>2411</v>
      </c>
      <c r="B1349" s="322" t="s">
        <v>2412</v>
      </c>
      <c r="C1349" s="328">
        <v>30</v>
      </c>
      <c r="D1349" s="328">
        <v>20</v>
      </c>
      <c r="E1349" s="128">
        <v>-0.333</v>
      </c>
    </row>
    <row r="1350" ht="36" customHeight="1" spans="1:5">
      <c r="A1350" s="449" t="s">
        <v>116</v>
      </c>
      <c r="B1350" s="322" t="s">
        <v>117</v>
      </c>
      <c r="C1350" s="328">
        <f>SUM(C1351:C1352)</f>
        <v>8000</v>
      </c>
      <c r="D1350" s="328">
        <f>SUM(D1351:D1352)</f>
        <v>23074</v>
      </c>
      <c r="E1350" s="128">
        <v>1.884</v>
      </c>
    </row>
    <row r="1351" ht="36" customHeight="1" spans="1:5">
      <c r="A1351" s="449" t="s">
        <v>2413</v>
      </c>
      <c r="B1351" s="322" t="s">
        <v>2414</v>
      </c>
      <c r="C1351" s="328">
        <v>0</v>
      </c>
      <c r="D1351" s="328">
        <v>23074</v>
      </c>
      <c r="E1351" s="128"/>
    </row>
    <row r="1352" ht="36" customHeight="1" spans="1:5">
      <c r="A1352" s="449" t="s">
        <v>2415</v>
      </c>
      <c r="B1352" s="322" t="s">
        <v>2080</v>
      </c>
      <c r="C1352" s="328">
        <v>8000</v>
      </c>
      <c r="D1352" s="328">
        <v>0</v>
      </c>
      <c r="E1352" s="128">
        <v>-1</v>
      </c>
    </row>
    <row r="1353" ht="36" customHeight="1" spans="1:5">
      <c r="A1353" s="453" t="s">
        <v>2416</v>
      </c>
      <c r="B1353" s="454" t="s">
        <v>516</v>
      </c>
      <c r="C1353" s="467">
        <v>0</v>
      </c>
      <c r="D1353" s="467">
        <v>0</v>
      </c>
      <c r="E1353" s="128"/>
    </row>
    <row r="1354" ht="36" customHeight="1" spans="1:5">
      <c r="A1354" s="468"/>
      <c r="B1354" s="454"/>
      <c r="C1354" s="467"/>
      <c r="D1354" s="467"/>
      <c r="E1354" s="128"/>
    </row>
    <row r="1355" ht="36" customHeight="1" spans="1:5">
      <c r="A1355" s="469"/>
      <c r="B1355" s="470" t="s">
        <v>2417</v>
      </c>
      <c r="C1355" s="323">
        <f>C4+C250+C253+C273+C367+C423+C480+C540+C669+C743+C823+C847+C960+C1025+C1096+C1117+C1145+C1155+C1201+C1222+C1281+C1340+C1341+C1348+C1350</f>
        <v>261006</v>
      </c>
      <c r="D1355" s="323">
        <f>D4+D250+D253+D273+D367+D423+D480+D540+D669+D743+D823+D847+D960+D1025+D1096+D1117+D1145+D1155+D1201+D1222+D1281+D1340+D1341+D1348+D1350</f>
        <v>258485</v>
      </c>
      <c r="E1355" s="128">
        <v>-0.01</v>
      </c>
    </row>
    <row r="1356" spans="3:3">
      <c r="C1356" s="381"/>
    </row>
    <row r="1357" spans="3:3">
      <c r="C1357" s="406"/>
    </row>
    <row r="1358" spans="3:3">
      <c r="C1358" s="381"/>
    </row>
    <row r="1359" spans="3:3">
      <c r="C1359" s="406"/>
    </row>
    <row r="1360" spans="3:3">
      <c r="C1360" s="381"/>
    </row>
    <row r="1361" spans="3:3">
      <c r="C1361" s="381"/>
    </row>
    <row r="1362" spans="3:3">
      <c r="C1362" s="406"/>
    </row>
    <row r="1363" spans="3:3">
      <c r="C1363" s="381"/>
    </row>
    <row r="1364" spans="3:3">
      <c r="C1364" s="381"/>
    </row>
    <row r="1365" spans="3:3">
      <c r="C1365" s="381"/>
    </row>
    <row r="1366" spans="3:3">
      <c r="C1366" s="381"/>
    </row>
    <row r="1367" spans="3:5">
      <c r="C1367" s="406"/>
      <c r="E1367" s="352">
        <f>IF(C1355&lt;&gt;0,IF((D1355/C1355-1)&lt;-30%,"",IF((D1355/C1355-1)&gt;150%,"",D1355/C1355-1)),"")</f>
        <v>0</v>
      </c>
    </row>
    <row r="1368" spans="3:3">
      <c r="C1368" s="381"/>
    </row>
  </sheetData>
  <mergeCells count="1">
    <mergeCell ref="B1:E1"/>
  </mergeCells>
  <conditionalFormatting sqref="E4:E1355">
    <cfRule type="expression" dxfId="1" priority="6" stopIfTrue="1">
      <formula>"len($A:$A)=3"</formula>
    </cfRule>
    <cfRule type="expression" dxfId="1" priority="5" stopIfTrue="1">
      <formula>"len($A:$A)=3"</formula>
    </cfRule>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workbookViewId="0">
      <selection activeCell="A7" sqref="A7"/>
    </sheetView>
  </sheetViews>
  <sheetFormatPr defaultColWidth="9" defaultRowHeight="13.5" outlineLevelCol="1"/>
  <cols>
    <col min="1" max="1" width="79" customWidth="1"/>
    <col min="2" max="2" width="36.5" customWidth="1"/>
  </cols>
  <sheetData>
    <row r="1" ht="45" customHeight="1" spans="1:2">
      <c r="A1" s="432" t="s">
        <v>2418</v>
      </c>
      <c r="B1" s="432"/>
    </row>
    <row r="2" ht="20.1" customHeight="1" spans="1:2">
      <c r="A2" s="433"/>
      <c r="B2" s="434" t="s">
        <v>1</v>
      </c>
    </row>
    <row r="3" ht="45" customHeight="1" spans="1:2">
      <c r="A3" s="435" t="s">
        <v>2419</v>
      </c>
      <c r="B3" s="125" t="s">
        <v>5</v>
      </c>
    </row>
    <row r="4" ht="30" customHeight="1" spans="1:2">
      <c r="A4" s="436" t="s">
        <v>2420</v>
      </c>
      <c r="B4" s="437">
        <f>SUM(B5:B8)</f>
        <v>31740</v>
      </c>
    </row>
    <row r="5" ht="30" customHeight="1" spans="1:2">
      <c r="A5" s="438" t="s">
        <v>2421</v>
      </c>
      <c r="B5" s="439">
        <f>18289+4700</f>
        <v>22989</v>
      </c>
    </row>
    <row r="6" ht="30" customHeight="1" spans="1:2">
      <c r="A6" s="438" t="s">
        <v>2422</v>
      </c>
      <c r="B6" s="439">
        <v>4870</v>
      </c>
    </row>
    <row r="7" ht="30" customHeight="1" spans="1:2">
      <c r="A7" s="438" t="s">
        <v>2423</v>
      </c>
      <c r="B7" s="439">
        <v>2150</v>
      </c>
    </row>
    <row r="8" ht="30" customHeight="1" spans="1:2">
      <c r="A8" s="438" t="s">
        <v>2424</v>
      </c>
      <c r="B8" s="439">
        <f>231+1500</f>
        <v>1731</v>
      </c>
    </row>
    <row r="9" ht="30" customHeight="1" spans="1:2">
      <c r="A9" s="436" t="s">
        <v>2425</v>
      </c>
      <c r="B9" s="437">
        <f>SUM(B10:B19)</f>
        <v>8004</v>
      </c>
    </row>
    <row r="10" ht="30" customHeight="1" spans="1:2">
      <c r="A10" s="438" t="s">
        <v>2426</v>
      </c>
      <c r="B10" s="439">
        <v>3167</v>
      </c>
    </row>
    <row r="11" ht="30" customHeight="1" spans="1:2">
      <c r="A11" s="438" t="s">
        <v>2427</v>
      </c>
      <c r="B11" s="439">
        <v>0</v>
      </c>
    </row>
    <row r="12" ht="30" customHeight="1" spans="1:2">
      <c r="A12" s="438" t="s">
        <v>2428</v>
      </c>
      <c r="B12" s="439">
        <v>0</v>
      </c>
    </row>
    <row r="13" ht="30" customHeight="1" spans="1:2">
      <c r="A13" s="438" t="s">
        <v>2429</v>
      </c>
      <c r="B13" s="439">
        <v>0</v>
      </c>
    </row>
    <row r="14" ht="30" customHeight="1" spans="1:2">
      <c r="A14" s="438" t="s">
        <v>2430</v>
      </c>
      <c r="B14" s="439">
        <v>4114</v>
      </c>
    </row>
    <row r="15" ht="30" customHeight="1" spans="1:2">
      <c r="A15" s="438" t="s">
        <v>2431</v>
      </c>
      <c r="B15" s="439">
        <v>35</v>
      </c>
    </row>
    <row r="16" ht="30" customHeight="1" spans="1:2">
      <c r="A16" s="438" t="s">
        <v>2432</v>
      </c>
      <c r="B16" s="439">
        <v>0</v>
      </c>
    </row>
    <row r="17" ht="30" customHeight="1" spans="1:2">
      <c r="A17" s="438" t="s">
        <v>2433</v>
      </c>
      <c r="B17" s="439">
        <v>206</v>
      </c>
    </row>
    <row r="18" ht="30" customHeight="1" spans="1:2">
      <c r="A18" s="438" t="s">
        <v>2434</v>
      </c>
      <c r="B18" s="439">
        <v>0</v>
      </c>
    </row>
    <row r="19" ht="30" customHeight="1" spans="1:2">
      <c r="A19" s="438" t="s">
        <v>2435</v>
      </c>
      <c r="B19" s="439">
        <v>482</v>
      </c>
    </row>
    <row r="20" ht="30" customHeight="1" spans="1:2">
      <c r="A20" s="436" t="s">
        <v>2436</v>
      </c>
      <c r="B20" s="437">
        <f>SUM(B21)</f>
        <v>0</v>
      </c>
    </row>
    <row r="21" ht="30" customHeight="1" spans="1:2">
      <c r="A21" s="438" t="s">
        <v>2437</v>
      </c>
      <c r="B21" s="402"/>
    </row>
    <row r="22" ht="30" customHeight="1" spans="1:2">
      <c r="A22" s="436" t="s">
        <v>2438</v>
      </c>
      <c r="B22" s="437">
        <f>SUM(B23:B24)</f>
        <v>78929</v>
      </c>
    </row>
    <row r="23" ht="30" customHeight="1" spans="1:2">
      <c r="A23" s="438" t="s">
        <v>2439</v>
      </c>
      <c r="B23" s="402">
        <f>69324+4300+1500</f>
        <v>75124</v>
      </c>
    </row>
    <row r="24" ht="30" customHeight="1" spans="1:2">
      <c r="A24" s="438" t="s">
        <v>2440</v>
      </c>
      <c r="B24" s="439">
        <v>3805</v>
      </c>
    </row>
    <row r="25" ht="30" customHeight="1" spans="1:2">
      <c r="A25" s="436" t="s">
        <v>2441</v>
      </c>
      <c r="B25" s="437"/>
    </row>
    <row r="26" ht="30" customHeight="1" spans="1:2">
      <c r="A26" s="438" t="s">
        <v>2442</v>
      </c>
      <c r="B26" s="402"/>
    </row>
    <row r="27" ht="30" customHeight="1" spans="1:2">
      <c r="A27" s="436" t="s">
        <v>2443</v>
      </c>
      <c r="B27" s="437">
        <f>SUM(B28:B30)</f>
        <v>11592</v>
      </c>
    </row>
    <row r="28" ht="30" customHeight="1" spans="1:2">
      <c r="A28" s="438" t="s">
        <v>2444</v>
      </c>
      <c r="B28" s="439">
        <v>9377</v>
      </c>
    </row>
    <row r="29" ht="30" customHeight="1" spans="1:2">
      <c r="A29" s="438" t="s">
        <v>2445</v>
      </c>
      <c r="B29" s="439">
        <v>2215</v>
      </c>
    </row>
    <row r="30" ht="30" customHeight="1" spans="1:2">
      <c r="A30" s="438" t="s">
        <v>2446</v>
      </c>
      <c r="B30" s="439"/>
    </row>
    <row r="31" ht="30" customHeight="1" spans="1:2">
      <c r="A31" s="440" t="s">
        <v>2447</v>
      </c>
      <c r="B31" s="437">
        <f>SUM(B4:B30)/2</f>
        <v>130265</v>
      </c>
    </row>
  </sheetData>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C244"/>
  <sheetViews>
    <sheetView showGridLines="0" showZeros="0" workbookViewId="0">
      <pane xSplit="1" ySplit="4" topLeftCell="B209" activePane="bottomRight" state="frozen"/>
      <selection/>
      <selection pane="topRight"/>
      <selection pane="bottomLeft"/>
      <selection pane="bottomRight" activeCell="A229" sqref="A229"/>
    </sheetView>
  </sheetViews>
  <sheetFormatPr defaultColWidth="9" defaultRowHeight="13.5" outlineLevelCol="2"/>
  <cols>
    <col min="1" max="1" width="66.25" style="297" customWidth="1"/>
    <col min="2" max="2" width="45.875" customWidth="1"/>
    <col min="3" max="3" width="16.625" hidden="1" customWidth="1"/>
  </cols>
  <sheetData>
    <row r="1" s="296" customFormat="1" ht="45" customHeight="1" spans="1:3">
      <c r="A1" s="409" t="s">
        <v>2448</v>
      </c>
      <c r="B1" s="409"/>
      <c r="C1" s="409"/>
    </row>
    <row r="2" ht="20.1" customHeight="1" spans="1:3">
      <c r="A2" s="299"/>
      <c r="B2" s="397" t="s">
        <v>1</v>
      </c>
      <c r="C2" s="410"/>
    </row>
    <row r="3" ht="45" customHeight="1" spans="1:3">
      <c r="A3" s="207" t="s">
        <v>2449</v>
      </c>
      <c r="B3" s="125" t="s">
        <v>5</v>
      </c>
      <c r="C3" s="411" t="s">
        <v>2450</v>
      </c>
    </row>
    <row r="4" ht="36" customHeight="1" spans="1:3">
      <c r="A4" s="412" t="s">
        <v>2451</v>
      </c>
      <c r="B4" s="127">
        <v>643</v>
      </c>
      <c r="C4" s="413" t="e">
        <f>SUM(#REF!)</f>
        <v>#REF!</v>
      </c>
    </row>
    <row r="5" s="407" customFormat="1" ht="36" customHeight="1" spans="1:3">
      <c r="A5" s="414" t="s">
        <v>2452</v>
      </c>
      <c r="B5" s="130">
        <v>17</v>
      </c>
      <c r="C5" s="415">
        <v>64164</v>
      </c>
    </row>
    <row r="6" s="407" customFormat="1" ht="36" customHeight="1" spans="1:3">
      <c r="A6" s="414" t="s">
        <v>2453</v>
      </c>
      <c r="B6" s="130">
        <v>70</v>
      </c>
      <c r="C6" s="415"/>
    </row>
    <row r="7" s="407" customFormat="1" ht="36" customHeight="1" spans="1:3">
      <c r="A7" s="414" t="s">
        <v>2454</v>
      </c>
      <c r="B7" s="130">
        <v>50</v>
      </c>
      <c r="C7" s="415">
        <v>2293</v>
      </c>
    </row>
    <row r="8" s="407" customFormat="1" ht="36" customHeight="1" spans="1:3">
      <c r="A8" s="414" t="s">
        <v>2455</v>
      </c>
      <c r="B8" s="130">
        <v>25</v>
      </c>
      <c r="C8" s="415"/>
    </row>
    <row r="9" s="407" customFormat="1" ht="36" customHeight="1" spans="1:3">
      <c r="A9" s="414" t="s">
        <v>2456</v>
      </c>
      <c r="B9" s="130">
        <v>20</v>
      </c>
      <c r="C9" s="415">
        <v>9600</v>
      </c>
    </row>
    <row r="10" s="407" customFormat="1" ht="36" customHeight="1" spans="1:3">
      <c r="A10" s="414" t="s">
        <v>2457</v>
      </c>
      <c r="B10" s="130">
        <v>30</v>
      </c>
      <c r="C10" s="415"/>
    </row>
    <row r="11" s="407" customFormat="1" ht="36" customHeight="1" spans="1:3">
      <c r="A11" s="414" t="s">
        <v>2458</v>
      </c>
      <c r="B11" s="130">
        <v>30</v>
      </c>
      <c r="C11" s="415"/>
    </row>
    <row r="12" s="407" customFormat="1" ht="36" customHeight="1" spans="1:3">
      <c r="A12" s="414" t="s">
        <v>2459</v>
      </c>
      <c r="B12" s="130">
        <v>4</v>
      </c>
      <c r="C12" s="415">
        <v>83870</v>
      </c>
    </row>
    <row r="13" s="407" customFormat="1" ht="36" customHeight="1" spans="1:3">
      <c r="A13" s="414" t="s">
        <v>2460</v>
      </c>
      <c r="B13" s="130">
        <v>35</v>
      </c>
      <c r="C13" s="415"/>
    </row>
    <row r="14" s="407" customFormat="1" ht="36" customHeight="1" spans="1:3">
      <c r="A14" s="414" t="s">
        <v>2461</v>
      </c>
      <c r="B14" s="130">
        <v>30</v>
      </c>
      <c r="C14" s="415">
        <v>413</v>
      </c>
    </row>
    <row r="15" s="407" customFormat="1" ht="36" customHeight="1" spans="1:3">
      <c r="A15" s="414" t="s">
        <v>2462</v>
      </c>
      <c r="B15" s="130">
        <v>10</v>
      </c>
      <c r="C15" s="415"/>
    </row>
    <row r="16" s="407" customFormat="1" ht="36" customHeight="1" spans="1:3">
      <c r="A16" s="414" t="s">
        <v>2463</v>
      </c>
      <c r="B16" s="130">
        <v>15</v>
      </c>
      <c r="C16" s="415">
        <v>60</v>
      </c>
    </row>
    <row r="17" s="407" customFormat="1" ht="36" customHeight="1" spans="1:3">
      <c r="A17" s="414" t="s">
        <v>2464</v>
      </c>
      <c r="B17" s="130">
        <v>15</v>
      </c>
      <c r="C17" s="415"/>
    </row>
    <row r="18" s="407" customFormat="1" ht="36" customHeight="1" spans="1:3">
      <c r="A18" s="414" t="s">
        <v>2465</v>
      </c>
      <c r="B18" s="130">
        <v>10</v>
      </c>
      <c r="C18" s="416"/>
    </row>
    <row r="19" s="407" customFormat="1" ht="36" customHeight="1" spans="1:3">
      <c r="A19" s="414" t="s">
        <v>2466</v>
      </c>
      <c r="B19" s="130">
        <v>6</v>
      </c>
      <c r="C19" s="415"/>
    </row>
    <row r="20" s="407" customFormat="1" ht="36" customHeight="1" spans="1:3">
      <c r="A20" s="414" t="s">
        <v>2467</v>
      </c>
      <c r="B20" s="130">
        <v>11</v>
      </c>
      <c r="C20" s="415"/>
    </row>
    <row r="21" s="407" customFormat="1" ht="36" customHeight="1" spans="1:3">
      <c r="A21" s="414" t="s">
        <v>2468</v>
      </c>
      <c r="B21" s="130">
        <v>1</v>
      </c>
      <c r="C21" s="415"/>
    </row>
    <row r="22" s="407" customFormat="1" ht="36" customHeight="1" spans="1:3">
      <c r="A22" s="414" t="s">
        <v>2469</v>
      </c>
      <c r="B22" s="130">
        <v>5</v>
      </c>
      <c r="C22" s="415">
        <v>3800</v>
      </c>
    </row>
    <row r="23" s="407" customFormat="1" ht="36" customHeight="1" spans="1:3">
      <c r="A23" s="414" t="s">
        <v>2470</v>
      </c>
      <c r="B23" s="130">
        <v>14</v>
      </c>
      <c r="C23" s="415"/>
    </row>
    <row r="24" s="407" customFormat="1" ht="36" customHeight="1" spans="1:3">
      <c r="A24" s="414" t="s">
        <v>2471</v>
      </c>
      <c r="B24" s="130">
        <v>40</v>
      </c>
      <c r="C24" s="415">
        <v>1257</v>
      </c>
    </row>
    <row r="25" s="407" customFormat="1" ht="36" customHeight="1" spans="1:3">
      <c r="A25" s="414" t="s">
        <v>2472</v>
      </c>
      <c r="B25" s="130">
        <v>1</v>
      </c>
      <c r="C25" s="415">
        <v>2163</v>
      </c>
    </row>
    <row r="26" s="407" customFormat="1" ht="36" customHeight="1" spans="1:3">
      <c r="A26" s="414" t="s">
        <v>2473</v>
      </c>
      <c r="B26" s="130">
        <v>22</v>
      </c>
      <c r="C26" s="415"/>
    </row>
    <row r="27" s="297" customFormat="1" ht="36" customHeight="1" spans="1:3">
      <c r="A27" s="414" t="s">
        <v>2474</v>
      </c>
      <c r="B27" s="130">
        <v>3</v>
      </c>
      <c r="C27" s="417"/>
    </row>
    <row r="28" ht="36" customHeight="1" spans="1:3">
      <c r="A28" s="418" t="s">
        <v>2475</v>
      </c>
      <c r="B28" s="130">
        <v>2</v>
      </c>
      <c r="C28" s="417"/>
    </row>
    <row r="29" ht="36" customHeight="1" spans="1:3">
      <c r="A29" s="418" t="s">
        <v>2476</v>
      </c>
      <c r="B29" s="130">
        <v>1</v>
      </c>
      <c r="C29" s="417"/>
    </row>
    <row r="30" ht="36" customHeight="1" spans="1:3">
      <c r="A30" s="418" t="s">
        <v>2477</v>
      </c>
      <c r="B30" s="130">
        <v>8</v>
      </c>
      <c r="C30" s="417"/>
    </row>
    <row r="31" ht="36" customHeight="1" spans="1:3">
      <c r="A31" s="418" t="s">
        <v>2478</v>
      </c>
      <c r="B31" s="130">
        <v>10</v>
      </c>
      <c r="C31" s="417"/>
    </row>
    <row r="32" ht="36" customHeight="1" spans="1:3">
      <c r="A32" s="418" t="s">
        <v>2479</v>
      </c>
      <c r="B32" s="130">
        <v>70</v>
      </c>
      <c r="C32" s="417"/>
    </row>
    <row r="33" ht="36" customHeight="1" spans="1:3">
      <c r="A33" s="418" t="s">
        <v>2480</v>
      </c>
      <c r="B33" s="130">
        <v>2</v>
      </c>
      <c r="C33" s="417"/>
    </row>
    <row r="34" ht="36" customHeight="1" spans="1:3">
      <c r="A34" s="418" t="s">
        <v>2481</v>
      </c>
      <c r="B34" s="130">
        <v>45</v>
      </c>
      <c r="C34" s="417"/>
    </row>
    <row r="35" ht="36" customHeight="1" spans="1:3">
      <c r="A35" s="418" t="s">
        <v>2482</v>
      </c>
      <c r="B35" s="130">
        <v>5</v>
      </c>
      <c r="C35" s="417"/>
    </row>
    <row r="36" ht="36" customHeight="1" spans="1:3">
      <c r="A36" s="418" t="s">
        <v>2483</v>
      </c>
      <c r="B36" s="130">
        <v>6</v>
      </c>
      <c r="C36" s="417"/>
    </row>
    <row r="37" ht="36" customHeight="1" spans="1:3">
      <c r="A37" s="418" t="s">
        <v>2484</v>
      </c>
      <c r="B37" s="130">
        <v>12</v>
      </c>
      <c r="C37" s="417"/>
    </row>
    <row r="38" ht="36" customHeight="1" spans="1:3">
      <c r="A38" s="418" t="s">
        <v>2485</v>
      </c>
      <c r="B38" s="130">
        <v>2</v>
      </c>
      <c r="C38" s="417"/>
    </row>
    <row r="39" ht="36" customHeight="1" spans="1:3">
      <c r="A39" s="418" t="s">
        <v>2486</v>
      </c>
      <c r="B39" s="130">
        <v>15</v>
      </c>
      <c r="C39" s="417"/>
    </row>
    <row r="40" ht="36" customHeight="1" spans="1:3">
      <c r="A40" s="412" t="s">
        <v>2487</v>
      </c>
      <c r="B40" s="127">
        <f>SUM(B41:B64)</f>
        <v>1780</v>
      </c>
      <c r="C40" s="417"/>
    </row>
    <row r="41" ht="36" customHeight="1" spans="1:3">
      <c r="A41" s="418" t="s">
        <v>2488</v>
      </c>
      <c r="B41" s="130">
        <v>110</v>
      </c>
      <c r="C41" s="417"/>
    </row>
    <row r="42" ht="36" customHeight="1" spans="1:3">
      <c r="A42" s="418" t="s">
        <v>2489</v>
      </c>
      <c r="B42" s="130">
        <v>103</v>
      </c>
      <c r="C42" s="417"/>
    </row>
    <row r="43" ht="36" customHeight="1" spans="1:3">
      <c r="A43" s="418" t="s">
        <v>2490</v>
      </c>
      <c r="B43" s="130">
        <v>2</v>
      </c>
      <c r="C43" s="417"/>
    </row>
    <row r="44" ht="36" customHeight="1" spans="1:3">
      <c r="A44" s="418" t="s">
        <v>2491</v>
      </c>
      <c r="B44" s="130">
        <v>51</v>
      </c>
      <c r="C44" s="417"/>
    </row>
    <row r="45" ht="36" customHeight="1" spans="1:3">
      <c r="A45" s="418" t="s">
        <v>2492</v>
      </c>
      <c r="B45" s="130">
        <v>18</v>
      </c>
      <c r="C45" s="417"/>
    </row>
    <row r="46" ht="36" customHeight="1" spans="1:3">
      <c r="A46" s="418" t="s">
        <v>2493</v>
      </c>
      <c r="B46" s="130">
        <v>22</v>
      </c>
      <c r="C46" s="417"/>
    </row>
    <row r="47" ht="36" customHeight="1" spans="1:3">
      <c r="A47" s="418" t="s">
        <v>2494</v>
      </c>
      <c r="B47" s="130">
        <v>7</v>
      </c>
      <c r="C47" s="417"/>
    </row>
    <row r="48" ht="36" customHeight="1" spans="1:3">
      <c r="A48" s="418" t="s">
        <v>2495</v>
      </c>
      <c r="B48" s="130">
        <v>22</v>
      </c>
      <c r="C48" s="417"/>
    </row>
    <row r="49" ht="36" customHeight="1" spans="1:3">
      <c r="A49" s="418" t="s">
        <v>2496</v>
      </c>
      <c r="B49" s="130">
        <v>8</v>
      </c>
      <c r="C49" s="417"/>
    </row>
    <row r="50" ht="36" customHeight="1" spans="1:3">
      <c r="A50" s="418" t="s">
        <v>2497</v>
      </c>
      <c r="B50" s="130">
        <v>3</v>
      </c>
      <c r="C50" s="417"/>
    </row>
    <row r="51" ht="36" customHeight="1" spans="1:3">
      <c r="A51" s="418" t="s">
        <v>2498</v>
      </c>
      <c r="B51" s="130">
        <v>283</v>
      </c>
      <c r="C51" s="417"/>
    </row>
    <row r="52" ht="36" customHeight="1" spans="1:3">
      <c r="A52" s="418" t="s">
        <v>2499</v>
      </c>
      <c r="B52" s="130">
        <v>10</v>
      </c>
      <c r="C52" s="417"/>
    </row>
    <row r="53" ht="36" customHeight="1" spans="1:3">
      <c r="A53" s="418" t="s">
        <v>2500</v>
      </c>
      <c r="B53" s="130">
        <v>191</v>
      </c>
      <c r="C53" s="417"/>
    </row>
    <row r="54" ht="36" customHeight="1" spans="1:3">
      <c r="A54" s="418" t="s">
        <v>2501</v>
      </c>
      <c r="B54" s="130">
        <v>32</v>
      </c>
      <c r="C54" s="417"/>
    </row>
    <row r="55" ht="36" customHeight="1" spans="1:3">
      <c r="A55" s="418" t="s">
        <v>2502</v>
      </c>
      <c r="B55" s="130">
        <v>199</v>
      </c>
      <c r="C55" s="417"/>
    </row>
    <row r="56" ht="36" customHeight="1" spans="1:3">
      <c r="A56" s="418" t="s">
        <v>2503</v>
      </c>
      <c r="B56" s="130">
        <v>46</v>
      </c>
      <c r="C56" s="417"/>
    </row>
    <row r="57" ht="36" customHeight="1" spans="1:3">
      <c r="A57" s="418" t="s">
        <v>2504</v>
      </c>
      <c r="B57" s="130">
        <v>526</v>
      </c>
      <c r="C57" s="417"/>
    </row>
    <row r="58" ht="36" customHeight="1" spans="1:3">
      <c r="A58" s="418" t="s">
        <v>2505</v>
      </c>
      <c r="B58" s="130">
        <v>25</v>
      </c>
      <c r="C58" s="417"/>
    </row>
    <row r="59" ht="36" customHeight="1" spans="1:3">
      <c r="A59" s="418" t="s">
        <v>2506</v>
      </c>
      <c r="B59" s="130">
        <v>8</v>
      </c>
      <c r="C59" s="417"/>
    </row>
    <row r="60" ht="36" customHeight="1" spans="1:3">
      <c r="A60" s="418" t="s">
        <v>2507</v>
      </c>
      <c r="B60" s="130">
        <v>3</v>
      </c>
      <c r="C60" s="417"/>
    </row>
    <row r="61" ht="36" customHeight="1" spans="1:3">
      <c r="A61" s="418" t="s">
        <v>2508</v>
      </c>
      <c r="B61" s="130">
        <v>61</v>
      </c>
      <c r="C61" s="417"/>
    </row>
    <row r="62" ht="36" customHeight="1" spans="1:3">
      <c r="A62" s="418" t="s">
        <v>2509</v>
      </c>
      <c r="B62" s="130">
        <v>10</v>
      </c>
      <c r="C62" s="417"/>
    </row>
    <row r="63" ht="36" customHeight="1" spans="1:3">
      <c r="A63" s="418" t="s">
        <v>2510</v>
      </c>
      <c r="B63" s="130">
        <v>30</v>
      </c>
      <c r="C63" s="417"/>
    </row>
    <row r="64" ht="36" customHeight="1" spans="1:3">
      <c r="A64" s="418" t="s">
        <v>2511</v>
      </c>
      <c r="B64" s="130">
        <v>10</v>
      </c>
      <c r="C64" s="417"/>
    </row>
    <row r="65" ht="36" customHeight="1" spans="1:3">
      <c r="A65" s="412" t="s">
        <v>2512</v>
      </c>
      <c r="B65" s="127">
        <f>SUM(B66:B68)</f>
        <v>142</v>
      </c>
      <c r="C65" s="417"/>
    </row>
    <row r="66" ht="36" customHeight="1" spans="1:3">
      <c r="A66" s="419" t="s">
        <v>2513</v>
      </c>
      <c r="B66" s="130">
        <v>80</v>
      </c>
      <c r="C66" s="417"/>
    </row>
    <row r="67" ht="36" customHeight="1" spans="1:3">
      <c r="A67" s="419" t="s">
        <v>2514</v>
      </c>
      <c r="B67" s="130">
        <v>14</v>
      </c>
      <c r="C67" s="417"/>
    </row>
    <row r="68" ht="36" customHeight="1" spans="1:3">
      <c r="A68" s="419" t="s">
        <v>2515</v>
      </c>
      <c r="B68" s="130">
        <v>48</v>
      </c>
      <c r="C68" s="417"/>
    </row>
    <row r="69" ht="36" customHeight="1" spans="1:3">
      <c r="A69" s="412" t="s">
        <v>2516</v>
      </c>
      <c r="B69" s="127">
        <f>SUM(B70:B74)</f>
        <v>111</v>
      </c>
      <c r="C69" s="417"/>
    </row>
    <row r="70" ht="36" customHeight="1" spans="1:3">
      <c r="A70" s="418" t="s">
        <v>2517</v>
      </c>
      <c r="B70" s="130">
        <v>4</v>
      </c>
      <c r="C70" s="417"/>
    </row>
    <row r="71" ht="36" customHeight="1" spans="1:3">
      <c r="A71" s="418" t="s">
        <v>2518</v>
      </c>
      <c r="B71" s="130">
        <v>42</v>
      </c>
      <c r="C71" s="417"/>
    </row>
    <row r="72" ht="36" customHeight="1" spans="1:3">
      <c r="A72" s="418" t="s">
        <v>2519</v>
      </c>
      <c r="B72" s="130">
        <v>12</v>
      </c>
      <c r="C72" s="417"/>
    </row>
    <row r="73" ht="36" customHeight="1" spans="1:3">
      <c r="A73" s="418" t="s">
        <v>2520</v>
      </c>
      <c r="B73" s="130">
        <v>3</v>
      </c>
      <c r="C73" s="417"/>
    </row>
    <row r="74" ht="36" customHeight="1" spans="1:3">
      <c r="A74" s="418" t="s">
        <v>2521</v>
      </c>
      <c r="B74" s="130">
        <v>50</v>
      </c>
      <c r="C74" s="417"/>
    </row>
    <row r="75" ht="36" customHeight="1" spans="1:3">
      <c r="A75" s="412" t="s">
        <v>2522</v>
      </c>
      <c r="B75" s="127">
        <v>3078</v>
      </c>
      <c r="C75" s="417"/>
    </row>
    <row r="76" ht="36" customHeight="1" spans="1:3">
      <c r="A76" s="418" t="s">
        <v>2523</v>
      </c>
      <c r="B76" s="420">
        <v>96</v>
      </c>
      <c r="C76" s="417"/>
    </row>
    <row r="77" ht="36" customHeight="1" spans="1:3">
      <c r="A77" s="418" t="s">
        <v>2524</v>
      </c>
      <c r="B77" s="420">
        <v>24</v>
      </c>
      <c r="C77" s="417"/>
    </row>
    <row r="78" ht="36" customHeight="1" spans="1:3">
      <c r="A78" s="421" t="s">
        <v>2525</v>
      </c>
      <c r="B78" s="420">
        <v>5</v>
      </c>
      <c r="C78" s="417"/>
    </row>
    <row r="79" ht="36" customHeight="1" spans="1:3">
      <c r="A79" s="418" t="s">
        <v>2526</v>
      </c>
      <c r="B79" s="420">
        <v>7</v>
      </c>
      <c r="C79" s="417"/>
    </row>
    <row r="80" ht="36" customHeight="1" spans="1:3">
      <c r="A80" s="418" t="s">
        <v>2527</v>
      </c>
      <c r="B80" s="420">
        <v>1</v>
      </c>
      <c r="C80" s="417"/>
    </row>
    <row r="81" ht="36" customHeight="1" spans="1:3">
      <c r="A81" s="418" t="s">
        <v>2528</v>
      </c>
      <c r="B81" s="420">
        <v>6</v>
      </c>
      <c r="C81" s="417"/>
    </row>
    <row r="82" ht="36" customHeight="1" spans="1:3">
      <c r="A82" s="418" t="s">
        <v>2529</v>
      </c>
      <c r="B82" s="420">
        <v>0</v>
      </c>
      <c r="C82" s="417"/>
    </row>
    <row r="83" ht="36" customHeight="1" spans="1:3">
      <c r="A83" s="418" t="s">
        <v>2530</v>
      </c>
      <c r="B83" s="420">
        <v>17</v>
      </c>
      <c r="C83" s="417"/>
    </row>
    <row r="84" ht="36" customHeight="1" spans="1:3">
      <c r="A84" s="418" t="s">
        <v>2531</v>
      </c>
      <c r="B84" s="420">
        <v>66</v>
      </c>
      <c r="C84" s="417"/>
    </row>
    <row r="85" ht="36" customHeight="1" spans="1:3">
      <c r="A85" s="418" t="s">
        <v>2532</v>
      </c>
      <c r="B85" s="420">
        <v>53</v>
      </c>
      <c r="C85" s="417"/>
    </row>
    <row r="86" ht="36" customHeight="1" spans="1:3">
      <c r="A86" s="418" t="s">
        <v>2533</v>
      </c>
      <c r="B86" s="420">
        <v>5</v>
      </c>
      <c r="C86" s="417"/>
    </row>
    <row r="87" ht="36" customHeight="1" spans="1:3">
      <c r="A87" s="418" t="s">
        <v>2534</v>
      </c>
      <c r="B87" s="420">
        <v>1</v>
      </c>
      <c r="C87" s="417"/>
    </row>
    <row r="88" ht="36" customHeight="1" spans="1:3">
      <c r="A88" s="418" t="s">
        <v>2535</v>
      </c>
      <c r="B88" s="420">
        <v>7</v>
      </c>
      <c r="C88" s="417"/>
    </row>
    <row r="89" ht="36" customHeight="1" spans="1:3">
      <c r="A89" s="418" t="s">
        <v>2536</v>
      </c>
      <c r="B89" s="420">
        <v>3</v>
      </c>
      <c r="C89" s="417"/>
    </row>
    <row r="90" ht="36" customHeight="1" spans="1:3">
      <c r="A90" s="418" t="s">
        <v>2537</v>
      </c>
      <c r="B90" s="420">
        <v>120</v>
      </c>
      <c r="C90" s="417"/>
    </row>
    <row r="91" ht="36" customHeight="1" spans="1:3">
      <c r="A91" s="418" t="s">
        <v>2538</v>
      </c>
      <c r="B91" s="420">
        <v>35</v>
      </c>
      <c r="C91" s="417"/>
    </row>
    <row r="92" ht="36" customHeight="1" spans="1:3">
      <c r="A92" s="418" t="s">
        <v>2539</v>
      </c>
      <c r="B92" s="420">
        <v>181</v>
      </c>
      <c r="C92" s="417"/>
    </row>
    <row r="93" ht="36" customHeight="1" spans="1:3">
      <c r="A93" s="422" t="s">
        <v>2540</v>
      </c>
      <c r="B93" s="423">
        <v>190</v>
      </c>
      <c r="C93" s="417"/>
    </row>
    <row r="94" ht="36" customHeight="1" spans="1:3">
      <c r="A94" s="422" t="s">
        <v>2541</v>
      </c>
      <c r="B94" s="423">
        <v>350</v>
      </c>
      <c r="C94" s="417"/>
    </row>
    <row r="95" ht="36" customHeight="1" spans="1:3">
      <c r="A95" s="422" t="s">
        <v>2542</v>
      </c>
      <c r="B95" s="423">
        <v>576</v>
      </c>
      <c r="C95" s="417"/>
    </row>
    <row r="96" ht="36" customHeight="1" spans="1:3">
      <c r="A96" s="422" t="s">
        <v>2543</v>
      </c>
      <c r="B96" s="423">
        <v>70</v>
      </c>
      <c r="C96" s="417"/>
    </row>
    <row r="97" ht="36" customHeight="1" spans="1:3">
      <c r="A97" s="422" t="s">
        <v>2544</v>
      </c>
      <c r="B97" s="423">
        <v>70</v>
      </c>
      <c r="C97" s="417"/>
    </row>
    <row r="98" ht="36" customHeight="1" spans="1:3">
      <c r="A98" s="422" t="s">
        <v>2545</v>
      </c>
      <c r="B98" s="423">
        <v>120</v>
      </c>
      <c r="C98" s="417"/>
    </row>
    <row r="99" ht="36" customHeight="1" spans="1:3">
      <c r="A99" s="422" t="s">
        <v>2546</v>
      </c>
      <c r="B99" s="423">
        <v>0</v>
      </c>
      <c r="C99" s="417"/>
    </row>
    <row r="100" ht="36" customHeight="1" spans="1:3">
      <c r="A100" s="422" t="s">
        <v>2547</v>
      </c>
      <c r="B100" s="423">
        <v>30</v>
      </c>
      <c r="C100" s="417"/>
    </row>
    <row r="101" ht="36" customHeight="1" spans="1:3">
      <c r="A101" s="422" t="s">
        <v>2548</v>
      </c>
      <c r="B101" s="423">
        <v>30</v>
      </c>
      <c r="C101" s="417"/>
    </row>
    <row r="102" ht="36" customHeight="1" spans="1:3">
      <c r="A102" s="422" t="s">
        <v>2549</v>
      </c>
      <c r="B102" s="423">
        <v>30</v>
      </c>
      <c r="C102" s="417"/>
    </row>
    <row r="103" ht="36" customHeight="1" spans="1:3">
      <c r="A103" s="422" t="s">
        <v>2550</v>
      </c>
      <c r="B103" s="423">
        <v>10</v>
      </c>
      <c r="C103" s="417"/>
    </row>
    <row r="104" ht="36" customHeight="1" spans="1:3">
      <c r="A104" s="422" t="s">
        <v>2551</v>
      </c>
      <c r="B104" s="423">
        <v>17</v>
      </c>
      <c r="C104" s="417"/>
    </row>
    <row r="105" ht="36" customHeight="1" spans="1:3">
      <c r="A105" s="422" t="s">
        <v>2552</v>
      </c>
      <c r="B105" s="423">
        <v>100</v>
      </c>
      <c r="C105" s="417"/>
    </row>
    <row r="106" ht="36" customHeight="1" spans="1:3">
      <c r="A106" s="412" t="s">
        <v>2553</v>
      </c>
      <c r="B106" s="127">
        <f>SUM(B107:B130)</f>
        <v>14654</v>
      </c>
      <c r="C106" s="417"/>
    </row>
    <row r="107" ht="36" customHeight="1" spans="1:3">
      <c r="A107" s="418" t="s">
        <v>2554</v>
      </c>
      <c r="B107" s="130">
        <v>8</v>
      </c>
      <c r="C107" s="417"/>
    </row>
    <row r="108" ht="36" customHeight="1" spans="1:3">
      <c r="A108" s="418" t="s">
        <v>2555</v>
      </c>
      <c r="B108" s="130">
        <v>4</v>
      </c>
      <c r="C108" s="417"/>
    </row>
    <row r="109" ht="36" customHeight="1" spans="1:3">
      <c r="A109" s="418" t="s">
        <v>2556</v>
      </c>
      <c r="B109" s="130">
        <v>3</v>
      </c>
      <c r="C109" s="417"/>
    </row>
    <row r="110" ht="36" customHeight="1" spans="1:3">
      <c r="A110" s="418" t="s">
        <v>2557</v>
      </c>
      <c r="B110" s="130">
        <v>35</v>
      </c>
      <c r="C110" s="417"/>
    </row>
    <row r="111" ht="36" customHeight="1" spans="1:3">
      <c r="A111" s="418" t="s">
        <v>2558</v>
      </c>
      <c r="B111" s="130">
        <v>2</v>
      </c>
      <c r="C111" s="417"/>
    </row>
    <row r="112" ht="36" customHeight="1" spans="1:3">
      <c r="A112" s="418" t="s">
        <v>2559</v>
      </c>
      <c r="B112" s="130">
        <v>1</v>
      </c>
      <c r="C112" s="417"/>
    </row>
    <row r="113" ht="36" customHeight="1" spans="1:3">
      <c r="A113" s="418" t="s">
        <v>2560</v>
      </c>
      <c r="B113" s="130">
        <v>33</v>
      </c>
      <c r="C113" s="417"/>
    </row>
    <row r="114" ht="36" customHeight="1" spans="1:3">
      <c r="A114" s="418" t="s">
        <v>2561</v>
      </c>
      <c r="B114" s="130">
        <v>201</v>
      </c>
      <c r="C114" s="417"/>
    </row>
    <row r="115" ht="36" customHeight="1" spans="1:3">
      <c r="A115" s="422" t="s">
        <v>2562</v>
      </c>
      <c r="B115" s="130">
        <v>2</v>
      </c>
      <c r="C115" s="417"/>
    </row>
    <row r="116" ht="36" customHeight="1" spans="1:3">
      <c r="A116" s="422" t="s">
        <v>2563</v>
      </c>
      <c r="B116" s="130">
        <v>2</v>
      </c>
      <c r="C116" s="417"/>
    </row>
    <row r="117" ht="36" customHeight="1" spans="1:3">
      <c r="A117" s="422" t="s">
        <v>2564</v>
      </c>
      <c r="B117" s="130">
        <v>35</v>
      </c>
      <c r="C117" s="417"/>
    </row>
    <row r="118" ht="36" customHeight="1" spans="1:3">
      <c r="A118" s="418" t="s">
        <v>2565</v>
      </c>
      <c r="B118" s="130">
        <v>16</v>
      </c>
      <c r="C118" s="417"/>
    </row>
    <row r="119" ht="36" customHeight="1" spans="1:3">
      <c r="A119" s="418" t="s">
        <v>2566</v>
      </c>
      <c r="B119" s="130">
        <v>184</v>
      </c>
      <c r="C119" s="417"/>
    </row>
    <row r="120" ht="36" customHeight="1" spans="1:3">
      <c r="A120" s="418" t="s">
        <v>2567</v>
      </c>
      <c r="B120" s="130">
        <v>1</v>
      </c>
      <c r="C120" s="417"/>
    </row>
    <row r="121" ht="36" customHeight="1" spans="1:3">
      <c r="A121" s="424" t="s">
        <v>2568</v>
      </c>
      <c r="B121" s="130">
        <v>8</v>
      </c>
      <c r="C121" s="417"/>
    </row>
    <row r="122" ht="36" customHeight="1" spans="1:3">
      <c r="A122" s="424" t="s">
        <v>2569</v>
      </c>
      <c r="B122" s="130">
        <v>38</v>
      </c>
      <c r="C122" s="417"/>
    </row>
    <row r="123" ht="36" customHeight="1" spans="1:3">
      <c r="A123" s="424" t="s">
        <v>2570</v>
      </c>
      <c r="B123" s="130">
        <v>73</v>
      </c>
      <c r="C123" s="417"/>
    </row>
    <row r="124" ht="36" customHeight="1" spans="1:3">
      <c r="A124" s="424" t="s">
        <v>2570</v>
      </c>
      <c r="B124" s="130">
        <v>11</v>
      </c>
      <c r="C124" s="417"/>
    </row>
    <row r="125" ht="36" customHeight="1" spans="1:3">
      <c r="A125" s="424" t="s">
        <v>2571</v>
      </c>
      <c r="B125" s="130">
        <v>60</v>
      </c>
      <c r="C125" s="417"/>
    </row>
    <row r="126" ht="36" customHeight="1" spans="1:3">
      <c r="A126" s="424" t="s">
        <v>2572</v>
      </c>
      <c r="B126" s="130">
        <v>68</v>
      </c>
      <c r="C126" s="417"/>
    </row>
    <row r="127" ht="36" customHeight="1" spans="1:3">
      <c r="A127" s="424" t="s">
        <v>2573</v>
      </c>
      <c r="B127" s="130">
        <v>6200</v>
      </c>
      <c r="C127" s="417"/>
    </row>
    <row r="128" ht="36" customHeight="1" spans="1:3">
      <c r="A128" s="424" t="s">
        <v>2574</v>
      </c>
      <c r="B128" s="130">
        <v>5000</v>
      </c>
      <c r="C128" s="417"/>
    </row>
    <row r="129" ht="36" customHeight="1" spans="1:3">
      <c r="A129" s="424" t="s">
        <v>2574</v>
      </c>
      <c r="B129" s="130">
        <v>2500</v>
      </c>
      <c r="C129" s="417"/>
    </row>
    <row r="130" ht="36" customHeight="1" spans="1:3">
      <c r="A130" s="424" t="s">
        <v>2575</v>
      </c>
      <c r="B130" s="130">
        <v>169</v>
      </c>
      <c r="C130" s="417"/>
    </row>
    <row r="131" ht="36" customHeight="1" spans="1:3">
      <c r="A131" s="412" t="s">
        <v>2576</v>
      </c>
      <c r="B131" s="127">
        <f>SUM(B132:B134)</f>
        <v>103</v>
      </c>
      <c r="C131" s="417"/>
    </row>
    <row r="132" ht="36" customHeight="1" spans="1:3">
      <c r="A132" s="419" t="s">
        <v>2577</v>
      </c>
      <c r="B132" s="130">
        <v>20</v>
      </c>
      <c r="C132" s="417"/>
    </row>
    <row r="133" ht="36" customHeight="1" spans="1:3">
      <c r="A133" s="419" t="s">
        <v>2578</v>
      </c>
      <c r="B133" s="130">
        <v>20</v>
      </c>
      <c r="C133" s="417"/>
    </row>
    <row r="134" ht="36" customHeight="1" spans="1:3">
      <c r="A134" s="419" t="s">
        <v>2579</v>
      </c>
      <c r="B134" s="130">
        <v>63</v>
      </c>
      <c r="C134" s="417"/>
    </row>
    <row r="135" ht="36" customHeight="1" spans="1:3">
      <c r="A135" s="412" t="s">
        <v>2580</v>
      </c>
      <c r="B135" s="127">
        <f>SUM(B136:B213)</f>
        <v>21461</v>
      </c>
      <c r="C135" s="417"/>
    </row>
    <row r="136" ht="36" customHeight="1" spans="1:3">
      <c r="A136" s="419" t="s">
        <v>2581</v>
      </c>
      <c r="B136" s="130">
        <v>1212</v>
      </c>
      <c r="C136" s="417"/>
    </row>
    <row r="137" ht="36" customHeight="1" spans="1:3">
      <c r="A137" s="419" t="s">
        <v>2581</v>
      </c>
      <c r="B137" s="130">
        <v>303</v>
      </c>
      <c r="C137" s="417"/>
    </row>
    <row r="138" ht="36" customHeight="1" spans="1:3">
      <c r="A138" s="419" t="s">
        <v>2581</v>
      </c>
      <c r="B138" s="130">
        <v>183</v>
      </c>
      <c r="C138" s="417"/>
    </row>
    <row r="139" ht="36" customHeight="1" spans="1:3">
      <c r="A139" s="419" t="s">
        <v>2582</v>
      </c>
      <c r="B139" s="130">
        <v>3</v>
      </c>
      <c r="C139" s="417"/>
    </row>
    <row r="140" ht="36" customHeight="1" spans="1:3">
      <c r="A140" s="419" t="s">
        <v>2583</v>
      </c>
      <c r="B140" s="130">
        <v>26</v>
      </c>
      <c r="C140" s="417"/>
    </row>
    <row r="141" ht="36" customHeight="1" spans="1:3">
      <c r="A141" s="419" t="s">
        <v>2584</v>
      </c>
      <c r="B141" s="130">
        <v>48</v>
      </c>
      <c r="C141" s="417"/>
    </row>
    <row r="142" ht="36" customHeight="1" spans="1:3">
      <c r="A142" s="419" t="s">
        <v>2584</v>
      </c>
      <c r="B142" s="130">
        <v>61</v>
      </c>
      <c r="C142" s="417"/>
    </row>
    <row r="143" ht="36" customHeight="1" spans="1:3">
      <c r="A143" s="425" t="s">
        <v>2585</v>
      </c>
      <c r="B143" s="426">
        <v>2</v>
      </c>
      <c r="C143" s="417"/>
    </row>
    <row r="144" ht="36" customHeight="1" spans="1:3">
      <c r="A144" s="419" t="s">
        <v>2586</v>
      </c>
      <c r="B144" s="130">
        <v>280</v>
      </c>
      <c r="C144" s="417"/>
    </row>
    <row r="145" ht="36" customHeight="1" spans="1:3">
      <c r="A145" s="419" t="s">
        <v>2587</v>
      </c>
      <c r="B145" s="130">
        <v>41</v>
      </c>
      <c r="C145" s="417"/>
    </row>
    <row r="146" ht="36" customHeight="1" spans="1:3">
      <c r="A146" s="419" t="s">
        <v>2588</v>
      </c>
      <c r="B146" s="130">
        <v>285</v>
      </c>
      <c r="C146" s="417"/>
    </row>
    <row r="147" ht="36" customHeight="1" spans="1:3">
      <c r="A147" s="419" t="s">
        <v>2589</v>
      </c>
      <c r="B147" s="130">
        <v>40</v>
      </c>
      <c r="C147" s="417"/>
    </row>
    <row r="148" ht="36" customHeight="1" spans="1:3">
      <c r="A148" s="419" t="s">
        <v>2590</v>
      </c>
      <c r="B148" s="130">
        <v>1400</v>
      </c>
      <c r="C148" s="417"/>
    </row>
    <row r="149" ht="36" customHeight="1" spans="1:3">
      <c r="A149" s="419" t="s">
        <v>2591</v>
      </c>
      <c r="B149" s="130">
        <v>800</v>
      </c>
      <c r="C149" s="417"/>
    </row>
    <row r="150" ht="36" customHeight="1" spans="1:3">
      <c r="A150" s="419" t="s">
        <v>2592</v>
      </c>
      <c r="B150" s="130">
        <v>60</v>
      </c>
      <c r="C150" s="417"/>
    </row>
    <row r="151" ht="36" customHeight="1" spans="1:3">
      <c r="A151" s="419" t="s">
        <v>2593</v>
      </c>
      <c r="B151" s="130">
        <v>4</v>
      </c>
      <c r="C151" s="417"/>
    </row>
    <row r="152" ht="36" customHeight="1" spans="1:3">
      <c r="A152" s="419" t="s">
        <v>2594</v>
      </c>
      <c r="B152" s="130">
        <v>250</v>
      </c>
      <c r="C152" s="417"/>
    </row>
    <row r="153" ht="36" customHeight="1" spans="1:3">
      <c r="A153" s="419" t="s">
        <v>2595</v>
      </c>
      <c r="B153" s="130">
        <v>105</v>
      </c>
      <c r="C153" s="417"/>
    </row>
    <row r="154" ht="36" customHeight="1" spans="1:3">
      <c r="A154" s="419" t="s">
        <v>2596</v>
      </c>
      <c r="B154" s="130">
        <v>650</v>
      </c>
      <c r="C154" s="417"/>
    </row>
    <row r="155" ht="36" customHeight="1" spans="1:3">
      <c r="A155" s="419" t="s">
        <v>2597</v>
      </c>
      <c r="B155" s="130">
        <v>223</v>
      </c>
      <c r="C155" s="417"/>
    </row>
    <row r="156" ht="36" customHeight="1" spans="1:3">
      <c r="A156" s="419" t="s">
        <v>2598</v>
      </c>
      <c r="B156" s="130">
        <v>2500</v>
      </c>
      <c r="C156" s="417"/>
    </row>
    <row r="157" ht="36" customHeight="1" spans="1:3">
      <c r="A157" s="419" t="s">
        <v>2599</v>
      </c>
      <c r="B157" s="130">
        <v>500</v>
      </c>
      <c r="C157" s="417"/>
    </row>
    <row r="158" ht="36" customHeight="1" spans="1:3">
      <c r="A158" s="419" t="s">
        <v>2600</v>
      </c>
      <c r="B158" s="130">
        <v>5</v>
      </c>
      <c r="C158" s="417"/>
    </row>
    <row r="159" ht="36" customHeight="1" spans="1:3">
      <c r="A159" s="419" t="s">
        <v>2601</v>
      </c>
      <c r="B159" s="130">
        <v>15</v>
      </c>
      <c r="C159" s="417"/>
    </row>
    <row r="160" ht="36" customHeight="1" spans="1:3">
      <c r="A160" s="419" t="s">
        <v>2602</v>
      </c>
      <c r="B160" s="130">
        <v>1</v>
      </c>
      <c r="C160" s="417"/>
    </row>
    <row r="161" ht="36" customHeight="1" spans="1:3">
      <c r="A161" s="419" t="s">
        <v>2603</v>
      </c>
      <c r="B161" s="130">
        <v>5</v>
      </c>
      <c r="C161" s="417"/>
    </row>
    <row r="162" ht="36" customHeight="1" spans="1:3">
      <c r="A162" s="419" t="s">
        <v>2604</v>
      </c>
      <c r="B162" s="130">
        <v>50</v>
      </c>
      <c r="C162" s="417"/>
    </row>
    <row r="163" ht="36" customHeight="1" spans="1:3">
      <c r="A163" s="419" t="s">
        <v>2605</v>
      </c>
      <c r="B163" s="130">
        <v>10</v>
      </c>
      <c r="C163" s="417"/>
    </row>
    <row r="164" ht="36" customHeight="1" spans="1:3">
      <c r="A164" s="419" t="s">
        <v>2606</v>
      </c>
      <c r="B164" s="130">
        <v>1</v>
      </c>
      <c r="C164" s="417"/>
    </row>
    <row r="165" ht="36" customHeight="1" spans="1:3">
      <c r="A165" s="419" t="s">
        <v>2607</v>
      </c>
      <c r="B165" s="130">
        <v>60</v>
      </c>
      <c r="C165" s="417"/>
    </row>
    <row r="166" ht="36" customHeight="1" spans="1:3">
      <c r="A166" s="419" t="s">
        <v>2608</v>
      </c>
      <c r="B166" s="130">
        <v>132</v>
      </c>
      <c r="C166" s="417"/>
    </row>
    <row r="167" ht="36" customHeight="1" spans="1:3">
      <c r="A167" s="419" t="s">
        <v>2609</v>
      </c>
      <c r="B167" s="130">
        <v>33</v>
      </c>
      <c r="C167" s="417"/>
    </row>
    <row r="168" ht="36" customHeight="1" spans="1:3">
      <c r="A168" s="419" t="s">
        <v>2610</v>
      </c>
      <c r="B168" s="130">
        <v>24</v>
      </c>
      <c r="C168" s="417"/>
    </row>
    <row r="169" ht="36" customHeight="1" spans="1:3">
      <c r="A169" s="419" t="s">
        <v>2611</v>
      </c>
      <c r="B169" s="130">
        <v>60</v>
      </c>
      <c r="C169" s="417"/>
    </row>
    <row r="170" ht="36" customHeight="1" spans="1:3">
      <c r="A170" s="419" t="s">
        <v>2585</v>
      </c>
      <c r="B170" s="130">
        <v>20</v>
      </c>
      <c r="C170" s="417"/>
    </row>
    <row r="171" ht="36" customHeight="1" spans="1:3">
      <c r="A171" s="419" t="s">
        <v>2612</v>
      </c>
      <c r="B171" s="130">
        <v>500</v>
      </c>
      <c r="C171" s="417"/>
    </row>
    <row r="172" ht="36" customHeight="1" spans="1:3">
      <c r="A172" s="419" t="s">
        <v>2613</v>
      </c>
      <c r="B172" s="130">
        <v>20</v>
      </c>
      <c r="C172" s="417"/>
    </row>
    <row r="173" ht="36" customHeight="1" spans="1:3">
      <c r="A173" s="419" t="s">
        <v>2614</v>
      </c>
      <c r="B173" s="130">
        <v>15</v>
      </c>
      <c r="C173" s="417"/>
    </row>
    <row r="174" ht="36" customHeight="1" spans="1:3">
      <c r="A174" s="419" t="s">
        <v>2615</v>
      </c>
      <c r="B174" s="130">
        <v>8</v>
      </c>
      <c r="C174" s="417"/>
    </row>
    <row r="175" ht="36" customHeight="1" spans="1:3">
      <c r="A175" s="419" t="s">
        <v>2616</v>
      </c>
      <c r="B175" s="130">
        <v>1</v>
      </c>
      <c r="C175" s="417"/>
    </row>
    <row r="176" ht="36" customHeight="1" spans="1:3">
      <c r="A176" s="419" t="s">
        <v>2617</v>
      </c>
      <c r="B176" s="130">
        <v>15</v>
      </c>
      <c r="C176" s="417"/>
    </row>
    <row r="177" ht="36" customHeight="1" spans="1:3">
      <c r="A177" s="419" t="s">
        <v>2618</v>
      </c>
      <c r="B177" s="130">
        <v>15</v>
      </c>
      <c r="C177" s="417"/>
    </row>
    <row r="178" ht="36" customHeight="1" spans="1:3">
      <c r="A178" s="419" t="s">
        <v>2619</v>
      </c>
      <c r="B178" s="130">
        <v>6</v>
      </c>
      <c r="C178" s="417"/>
    </row>
    <row r="179" ht="36" customHeight="1" spans="1:3">
      <c r="A179" s="419" t="s">
        <v>2620</v>
      </c>
      <c r="B179" s="130">
        <v>1500</v>
      </c>
      <c r="C179" s="417"/>
    </row>
    <row r="180" ht="36" customHeight="1" spans="1:3">
      <c r="A180" s="419" t="s">
        <v>2621</v>
      </c>
      <c r="B180" s="130">
        <v>6</v>
      </c>
      <c r="C180" s="417"/>
    </row>
    <row r="181" ht="36" customHeight="1" spans="1:3">
      <c r="A181" s="419" t="s">
        <v>2622</v>
      </c>
      <c r="B181" s="130">
        <v>18</v>
      </c>
      <c r="C181" s="417"/>
    </row>
    <row r="182" ht="36" customHeight="1" spans="1:3">
      <c r="A182" s="419" t="s">
        <v>2623</v>
      </c>
      <c r="B182" s="130">
        <v>5</v>
      </c>
      <c r="C182" s="417"/>
    </row>
    <row r="183" ht="36" customHeight="1" spans="1:3">
      <c r="A183" s="419" t="s">
        <v>2624</v>
      </c>
      <c r="B183" s="130">
        <v>4</v>
      </c>
      <c r="C183" s="417"/>
    </row>
    <row r="184" ht="36" customHeight="1" spans="1:3">
      <c r="A184" s="419" t="s">
        <v>2625</v>
      </c>
      <c r="B184" s="130">
        <v>15</v>
      </c>
      <c r="C184" s="417"/>
    </row>
    <row r="185" ht="36" customHeight="1" spans="1:3">
      <c r="A185" s="419" t="s">
        <v>2626</v>
      </c>
      <c r="B185" s="130">
        <v>65</v>
      </c>
      <c r="C185" s="417"/>
    </row>
    <row r="186" ht="36" customHeight="1" spans="1:3">
      <c r="A186" s="419" t="s">
        <v>2627</v>
      </c>
      <c r="B186" s="130">
        <v>346</v>
      </c>
      <c r="C186" s="417"/>
    </row>
    <row r="187" ht="36" customHeight="1" spans="1:3">
      <c r="A187" s="419" t="s">
        <v>2628</v>
      </c>
      <c r="B187" s="130">
        <v>11</v>
      </c>
      <c r="C187" s="417"/>
    </row>
    <row r="188" ht="36" customHeight="1" spans="1:3">
      <c r="A188" s="419" t="s">
        <v>2629</v>
      </c>
      <c r="B188" s="130">
        <v>265</v>
      </c>
      <c r="C188" s="417"/>
    </row>
    <row r="189" ht="36" customHeight="1" spans="1:3">
      <c r="A189" s="419" t="s">
        <v>2630</v>
      </c>
      <c r="B189" s="130">
        <v>5</v>
      </c>
      <c r="C189" s="417"/>
    </row>
    <row r="190" ht="36" customHeight="1" spans="1:3">
      <c r="A190" s="419" t="s">
        <v>2631</v>
      </c>
      <c r="B190" s="130">
        <v>34</v>
      </c>
      <c r="C190" s="417"/>
    </row>
    <row r="191" ht="36" customHeight="1" spans="1:3">
      <c r="A191" s="419" t="s">
        <v>2632</v>
      </c>
      <c r="B191" s="130">
        <v>30</v>
      </c>
      <c r="C191" s="417"/>
    </row>
    <row r="192" ht="36" customHeight="1" spans="1:3">
      <c r="A192" s="419" t="s">
        <v>2633</v>
      </c>
      <c r="B192" s="130">
        <v>520</v>
      </c>
      <c r="C192" s="417"/>
    </row>
    <row r="193" ht="36" customHeight="1" spans="1:3">
      <c r="A193" s="419" t="s">
        <v>2634</v>
      </c>
      <c r="B193" s="130">
        <v>100</v>
      </c>
      <c r="C193" s="417"/>
    </row>
    <row r="194" ht="36" customHeight="1" spans="1:3">
      <c r="A194" s="419" t="s">
        <v>2635</v>
      </c>
      <c r="B194" s="130">
        <v>5</v>
      </c>
      <c r="C194" s="417"/>
    </row>
    <row r="195" ht="36" customHeight="1" spans="1:3">
      <c r="A195" s="419" t="s">
        <v>2636</v>
      </c>
      <c r="B195" s="130">
        <v>3000</v>
      </c>
      <c r="C195" s="417"/>
    </row>
    <row r="196" ht="36" customHeight="1" spans="1:3">
      <c r="A196" s="419" t="s">
        <v>2637</v>
      </c>
      <c r="B196" s="130">
        <v>8</v>
      </c>
      <c r="C196" s="417"/>
    </row>
    <row r="197" ht="36" customHeight="1" spans="1:3">
      <c r="A197" s="419" t="s">
        <v>2638</v>
      </c>
      <c r="B197" s="130">
        <v>33</v>
      </c>
      <c r="C197" s="417"/>
    </row>
    <row r="198" ht="36" customHeight="1" spans="1:3">
      <c r="A198" s="419" t="s">
        <v>2639</v>
      </c>
      <c r="B198" s="130">
        <v>3000</v>
      </c>
      <c r="C198" s="417"/>
    </row>
    <row r="199" ht="36" customHeight="1" spans="1:3">
      <c r="A199" s="419" t="s">
        <v>2640</v>
      </c>
      <c r="B199" s="130">
        <v>1000</v>
      </c>
      <c r="C199" s="417"/>
    </row>
    <row r="200" ht="36" customHeight="1" spans="1:3">
      <c r="A200" s="419" t="s">
        <v>2641</v>
      </c>
      <c r="B200" s="130">
        <v>600</v>
      </c>
      <c r="C200" s="417"/>
    </row>
    <row r="201" ht="36" customHeight="1" spans="1:3">
      <c r="A201" s="419" t="s">
        <v>2642</v>
      </c>
      <c r="B201" s="130">
        <v>3</v>
      </c>
      <c r="C201" s="417"/>
    </row>
    <row r="202" ht="36" customHeight="1" spans="1:3">
      <c r="A202" s="419" t="s">
        <v>2643</v>
      </c>
      <c r="B202" s="130">
        <v>30</v>
      </c>
      <c r="C202" s="417"/>
    </row>
    <row r="203" ht="36" customHeight="1" spans="1:3">
      <c r="A203" s="419" t="s">
        <v>2644</v>
      </c>
      <c r="B203" s="130">
        <v>5</v>
      </c>
      <c r="C203" s="417"/>
    </row>
    <row r="204" ht="36" customHeight="1" spans="1:3">
      <c r="A204" s="419" t="s">
        <v>2645</v>
      </c>
      <c r="B204" s="130">
        <v>30</v>
      </c>
      <c r="C204" s="417"/>
    </row>
    <row r="205" ht="36" customHeight="1" spans="1:3">
      <c r="A205" s="419" t="s">
        <v>2646</v>
      </c>
      <c r="B205" s="130">
        <v>16</v>
      </c>
      <c r="C205" s="417"/>
    </row>
    <row r="206" ht="36" customHeight="1" spans="1:3">
      <c r="A206" s="419" t="s">
        <v>2647</v>
      </c>
      <c r="B206" s="130">
        <v>20</v>
      </c>
      <c r="C206" s="417"/>
    </row>
    <row r="207" ht="36" customHeight="1" spans="1:3">
      <c r="A207" s="419" t="s">
        <v>2648</v>
      </c>
      <c r="B207" s="130">
        <v>150</v>
      </c>
      <c r="C207" s="417"/>
    </row>
    <row r="208" ht="36" customHeight="1" spans="1:3">
      <c r="A208" s="419" t="s">
        <v>2649</v>
      </c>
      <c r="B208" s="130">
        <v>564</v>
      </c>
      <c r="C208" s="417"/>
    </row>
    <row r="209" ht="36" customHeight="1" spans="1:3">
      <c r="A209" s="419" t="s">
        <v>2650</v>
      </c>
      <c r="B209" s="130">
        <v>12</v>
      </c>
      <c r="C209" s="417"/>
    </row>
    <row r="210" ht="36" customHeight="1" spans="1:3">
      <c r="A210" s="419" t="s">
        <v>2651</v>
      </c>
      <c r="B210" s="130">
        <v>11</v>
      </c>
      <c r="C210" s="417"/>
    </row>
    <row r="211" ht="36" customHeight="1" spans="1:3">
      <c r="A211" s="419" t="s">
        <v>2652</v>
      </c>
      <c r="B211" s="130">
        <v>12</v>
      </c>
      <c r="C211" s="417"/>
    </row>
    <row r="212" ht="36" customHeight="1" spans="1:3">
      <c r="A212" s="419" t="s">
        <v>2653</v>
      </c>
      <c r="B212" s="130">
        <v>6</v>
      </c>
      <c r="C212" s="417"/>
    </row>
    <row r="213" ht="36" customHeight="1" spans="1:3">
      <c r="A213" s="419" t="s">
        <v>2654</v>
      </c>
      <c r="B213" s="130">
        <v>60</v>
      </c>
      <c r="C213" s="417"/>
    </row>
    <row r="214" ht="36" customHeight="1" spans="1:3">
      <c r="A214" s="412" t="s">
        <v>2655</v>
      </c>
      <c r="B214" s="127">
        <f>SUM(B215:B217)</f>
        <v>1150</v>
      </c>
      <c r="C214" s="417"/>
    </row>
    <row r="215" ht="36" customHeight="1" spans="1:3">
      <c r="A215" s="419" t="s">
        <v>2656</v>
      </c>
      <c r="B215" s="130">
        <v>15</v>
      </c>
      <c r="C215" s="417"/>
    </row>
    <row r="216" ht="36" customHeight="1" spans="1:3">
      <c r="A216" s="419" t="s">
        <v>2656</v>
      </c>
      <c r="B216" s="130">
        <v>635</v>
      </c>
      <c r="C216" s="417"/>
    </row>
    <row r="217" ht="36" customHeight="1" spans="1:3">
      <c r="A217" s="419" t="s">
        <v>2657</v>
      </c>
      <c r="B217" s="130">
        <v>500</v>
      </c>
      <c r="C217" s="417"/>
    </row>
    <row r="218" ht="36" customHeight="1" spans="1:3">
      <c r="A218" s="412" t="s">
        <v>2658</v>
      </c>
      <c r="B218" s="127">
        <f>SUM(B219:B224)</f>
        <v>180</v>
      </c>
      <c r="C218" s="417"/>
    </row>
    <row r="219" ht="36" customHeight="1" spans="1:3">
      <c r="A219" s="427" t="s">
        <v>2659</v>
      </c>
      <c r="B219" s="130">
        <v>10</v>
      </c>
      <c r="C219" s="417"/>
    </row>
    <row r="220" ht="36" customHeight="1" spans="1:3">
      <c r="A220" s="427" t="s">
        <v>2660</v>
      </c>
      <c r="B220" s="130">
        <v>60</v>
      </c>
      <c r="C220" s="417"/>
    </row>
    <row r="221" ht="36" customHeight="1" spans="1:3">
      <c r="A221" s="427" t="s">
        <v>2661</v>
      </c>
      <c r="B221" s="130">
        <v>30</v>
      </c>
      <c r="C221" s="417"/>
    </row>
    <row r="222" ht="36" customHeight="1" spans="1:3">
      <c r="A222" s="418" t="s">
        <v>2662</v>
      </c>
      <c r="B222" s="130">
        <v>40</v>
      </c>
      <c r="C222" s="417"/>
    </row>
    <row r="223" ht="36" customHeight="1" spans="1:3">
      <c r="A223" s="418" t="s">
        <v>2663</v>
      </c>
      <c r="B223" s="130">
        <v>10</v>
      </c>
      <c r="C223" s="417"/>
    </row>
    <row r="224" ht="36" customHeight="1" spans="1:3">
      <c r="A224" s="418" t="s">
        <v>2664</v>
      </c>
      <c r="B224" s="130">
        <v>30</v>
      </c>
      <c r="C224" s="417"/>
    </row>
    <row r="225" ht="36" customHeight="1" spans="1:3">
      <c r="A225" s="412" t="s">
        <v>2665</v>
      </c>
      <c r="B225" s="127">
        <f>SUM(B226:B231)</f>
        <v>141</v>
      </c>
      <c r="C225" s="417"/>
    </row>
    <row r="226" ht="36" customHeight="1" spans="1:3">
      <c r="A226" s="418" t="s">
        <v>2666</v>
      </c>
      <c r="B226" s="130">
        <v>43</v>
      </c>
      <c r="C226" s="417"/>
    </row>
    <row r="227" ht="36" customHeight="1" spans="1:3">
      <c r="A227" s="418" t="s">
        <v>2667</v>
      </c>
      <c r="B227" s="130">
        <v>50</v>
      </c>
      <c r="C227" s="417"/>
    </row>
    <row r="228" ht="36" customHeight="1" spans="1:3">
      <c r="A228" s="418" t="s">
        <v>2668</v>
      </c>
      <c r="B228" s="130">
        <v>8</v>
      </c>
      <c r="C228" s="417"/>
    </row>
    <row r="229" ht="36" customHeight="1" spans="1:3">
      <c r="A229" s="418" t="s">
        <v>2669</v>
      </c>
      <c r="B229" s="130">
        <v>15</v>
      </c>
      <c r="C229" s="417"/>
    </row>
    <row r="230" ht="36" customHeight="1" spans="1:3">
      <c r="A230" s="428" t="s">
        <v>2670</v>
      </c>
      <c r="B230" s="130">
        <v>10</v>
      </c>
      <c r="C230" s="417"/>
    </row>
    <row r="231" ht="36" customHeight="1" spans="1:3">
      <c r="A231" s="428" t="s">
        <v>2671</v>
      </c>
      <c r="B231" s="130">
        <v>15</v>
      </c>
      <c r="C231" s="417"/>
    </row>
    <row r="232" ht="36" customHeight="1" spans="1:3">
      <c r="A232" s="429" t="s">
        <v>2672</v>
      </c>
      <c r="B232" s="130"/>
      <c r="C232" s="417">
        <v>1257</v>
      </c>
    </row>
    <row r="233" ht="36" customHeight="1" spans="1:3">
      <c r="A233" s="412" t="s">
        <v>2673</v>
      </c>
      <c r="B233" s="127">
        <v>8</v>
      </c>
      <c r="C233" s="417"/>
    </row>
    <row r="234" ht="36" customHeight="1" spans="1:3">
      <c r="A234" s="428" t="s">
        <v>2674</v>
      </c>
      <c r="B234" s="130">
        <v>8</v>
      </c>
      <c r="C234" s="417"/>
    </row>
    <row r="235" ht="36" customHeight="1" spans="1:3">
      <c r="A235" s="412" t="s">
        <v>2675</v>
      </c>
      <c r="B235" s="127">
        <f>SUM(B236:B237)</f>
        <v>1224</v>
      </c>
      <c r="C235" s="417"/>
    </row>
    <row r="236" ht="36" customHeight="1" spans="1:3">
      <c r="A236" s="430" t="s">
        <v>2676</v>
      </c>
      <c r="B236" s="130">
        <v>324</v>
      </c>
      <c r="C236" s="417"/>
    </row>
    <row r="237" ht="36" customHeight="1" spans="1:3">
      <c r="A237" s="430" t="s">
        <v>2677</v>
      </c>
      <c r="B237" s="130">
        <v>900</v>
      </c>
      <c r="C237" s="417"/>
    </row>
    <row r="238" ht="36" customHeight="1" spans="1:3">
      <c r="A238" s="412" t="s">
        <v>2678</v>
      </c>
      <c r="B238" s="127"/>
      <c r="C238" s="417"/>
    </row>
    <row r="239" ht="36" customHeight="1" spans="1:3">
      <c r="A239" s="412" t="s">
        <v>2679</v>
      </c>
      <c r="B239" s="127">
        <f>SUM(B240:B243)</f>
        <v>70</v>
      </c>
      <c r="C239" s="417"/>
    </row>
    <row r="240" ht="36" customHeight="1" spans="1:3">
      <c r="A240" s="428" t="s">
        <v>2680</v>
      </c>
      <c r="B240" s="130">
        <v>13</v>
      </c>
      <c r="C240" s="417"/>
    </row>
    <row r="241" ht="36" customHeight="1" spans="1:3">
      <c r="A241" s="428" t="s">
        <v>2681</v>
      </c>
      <c r="B241" s="130">
        <v>30</v>
      </c>
      <c r="C241" s="417"/>
    </row>
    <row r="242" ht="36" customHeight="1" spans="1:3">
      <c r="A242" s="428" t="s">
        <v>2682</v>
      </c>
      <c r="B242" s="130">
        <v>17</v>
      </c>
      <c r="C242" s="417"/>
    </row>
    <row r="243" ht="36" customHeight="1" spans="1:3">
      <c r="A243" s="428" t="s">
        <v>2683</v>
      </c>
      <c r="B243" s="130">
        <v>10</v>
      </c>
      <c r="C243" s="417"/>
    </row>
    <row r="244" s="408" customFormat="1" ht="36" customHeight="1" spans="1:3">
      <c r="A244" s="431" t="s">
        <v>2684</v>
      </c>
      <c r="B244" s="127">
        <v>44979</v>
      </c>
      <c r="C244" s="413"/>
    </row>
  </sheetData>
  <mergeCells count="1">
    <mergeCell ref="A1:C1"/>
  </mergeCells>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5"/>
  <sheetViews>
    <sheetView showGridLines="0" showZeros="0" zoomScale="85" zoomScaleNormal="85" workbookViewId="0">
      <pane xSplit="1" ySplit="4" topLeftCell="B14" activePane="bottomRight" state="frozen"/>
      <selection/>
      <selection pane="topRight"/>
      <selection pane="bottomLeft"/>
      <selection pane="bottomRight" activeCell="C21" sqref="C21"/>
    </sheetView>
  </sheetViews>
  <sheetFormatPr defaultColWidth="9" defaultRowHeight="14.25" outlineLevelCol="5"/>
  <cols>
    <col min="1" max="1" width="43.625" style="192" customWidth="1"/>
    <col min="2" max="2" width="20.625" style="195" customWidth="1"/>
    <col min="3" max="3" width="20.625" style="192" customWidth="1"/>
    <col min="4" max="4" width="20" style="352" customWidth="1"/>
    <col min="5" max="5" width="12.625" style="192"/>
    <col min="6" max="16377" width="9" style="192"/>
    <col min="16378" max="16379" width="35.625" style="192"/>
    <col min="16380" max="16384" width="9" style="192"/>
  </cols>
  <sheetData>
    <row r="1" ht="45" customHeight="1" spans="1:4">
      <c r="A1" s="198" t="s">
        <v>2685</v>
      </c>
      <c r="B1" s="198"/>
      <c r="C1" s="198"/>
      <c r="D1" s="198"/>
    </row>
    <row r="2" ht="20.1" customHeight="1" spans="1:4">
      <c r="A2" s="199"/>
      <c r="B2" s="199"/>
      <c r="C2" s="396"/>
      <c r="D2" s="397" t="s">
        <v>1</v>
      </c>
    </row>
    <row r="3" s="193" customFormat="1" ht="45" customHeight="1" spans="1:4">
      <c r="A3" s="201" t="s">
        <v>2686</v>
      </c>
      <c r="B3" s="201" t="s">
        <v>2684</v>
      </c>
      <c r="C3" s="398" t="s">
        <v>2687</v>
      </c>
      <c r="D3" s="398" t="s">
        <v>2688</v>
      </c>
    </row>
    <row r="4" ht="36" customHeight="1" spans="1:4">
      <c r="A4" s="399" t="s">
        <v>2689</v>
      </c>
      <c r="B4" s="400"/>
      <c r="C4" s="400"/>
      <c r="D4" s="400"/>
    </row>
    <row r="5" ht="36" customHeight="1" spans="1:6">
      <c r="A5" s="401" t="s">
        <v>2690</v>
      </c>
      <c r="B5" s="203"/>
      <c r="C5" s="203"/>
      <c r="D5" s="402"/>
      <c r="F5" s="192" t="s">
        <v>2691</v>
      </c>
    </row>
    <row r="6" ht="36" customHeight="1" spans="1:4">
      <c r="A6" s="401" t="s">
        <v>2692</v>
      </c>
      <c r="B6" s="203"/>
      <c r="C6" s="203"/>
      <c r="D6" s="402"/>
    </row>
    <row r="7" ht="36" customHeight="1" spans="1:4">
      <c r="A7" s="401" t="s">
        <v>2693</v>
      </c>
      <c r="B7" s="203"/>
      <c r="C7" s="203"/>
      <c r="D7" s="402"/>
    </row>
    <row r="8" ht="36" customHeight="1" spans="1:4">
      <c r="A8" s="401" t="s">
        <v>2694</v>
      </c>
      <c r="B8" s="203"/>
      <c r="C8" s="203"/>
      <c r="D8" s="402"/>
    </row>
    <row r="9" ht="36" customHeight="1" spans="1:4">
      <c r="A9" s="401" t="s">
        <v>2695</v>
      </c>
      <c r="B9" s="203"/>
      <c r="C9" s="203"/>
      <c r="D9" s="402"/>
    </row>
    <row r="10" ht="36" customHeight="1" spans="1:4">
      <c r="A10" s="401" t="s">
        <v>2696</v>
      </c>
      <c r="B10" s="203"/>
      <c r="C10" s="203"/>
      <c r="D10" s="402"/>
    </row>
    <row r="11" ht="36" customHeight="1" spans="1:4">
      <c r="A11" s="401" t="s">
        <v>2697</v>
      </c>
      <c r="B11" s="203"/>
      <c r="C11" s="203"/>
      <c r="D11" s="402"/>
    </row>
    <row r="12" ht="36" customHeight="1" spans="1:4">
      <c r="A12" s="401" t="s">
        <v>2698</v>
      </c>
      <c r="B12" s="203"/>
      <c r="C12" s="203"/>
      <c r="D12" s="402"/>
    </row>
    <row r="13" ht="36" customHeight="1" spans="1:4">
      <c r="A13" s="401" t="s">
        <v>2699</v>
      </c>
      <c r="B13" s="203"/>
      <c r="C13" s="203"/>
      <c r="D13" s="402"/>
    </row>
    <row r="14" ht="36" customHeight="1" spans="1:4">
      <c r="A14" s="401" t="s">
        <v>2700</v>
      </c>
      <c r="B14" s="203"/>
      <c r="C14" s="203"/>
      <c r="D14" s="402"/>
    </row>
    <row r="15" ht="36" customHeight="1" spans="1:4">
      <c r="A15" s="401" t="s">
        <v>2701</v>
      </c>
      <c r="B15" s="203"/>
      <c r="C15" s="203"/>
      <c r="D15" s="402"/>
    </row>
    <row r="16" ht="36" customHeight="1" spans="1:4">
      <c r="A16" s="401" t="s">
        <v>2702</v>
      </c>
      <c r="B16" s="203"/>
      <c r="C16" s="203"/>
      <c r="D16" s="402"/>
    </row>
    <row r="17" ht="36" customHeight="1" spans="1:4">
      <c r="A17" s="401" t="s">
        <v>2703</v>
      </c>
      <c r="B17" s="203"/>
      <c r="C17" s="203"/>
      <c r="D17" s="402"/>
    </row>
    <row r="18" ht="36" customHeight="1" spans="1:4">
      <c r="A18" s="401" t="s">
        <v>2704</v>
      </c>
      <c r="B18" s="203"/>
      <c r="C18" s="203"/>
      <c r="D18" s="402"/>
    </row>
    <row r="19" ht="36" customHeight="1" spans="1:4">
      <c r="A19" s="401" t="s">
        <v>2705</v>
      </c>
      <c r="B19" s="203"/>
      <c r="C19" s="203"/>
      <c r="D19" s="402"/>
    </row>
    <row r="20" ht="36" customHeight="1" spans="1:4">
      <c r="A20" s="401" t="s">
        <v>2706</v>
      </c>
      <c r="B20" s="203"/>
      <c r="C20" s="203"/>
      <c r="D20" s="402"/>
    </row>
    <row r="21" ht="36" customHeight="1" spans="1:4">
      <c r="A21" s="399" t="s">
        <v>2707</v>
      </c>
      <c r="B21" s="400">
        <f>SUM(C21:D21)</f>
        <v>126698</v>
      </c>
      <c r="C21" s="400">
        <v>6571</v>
      </c>
      <c r="D21" s="400">
        <v>120127</v>
      </c>
    </row>
    <row r="22" spans="2:4">
      <c r="B22" s="403"/>
      <c r="C22" s="404"/>
      <c r="D22" s="405"/>
    </row>
    <row r="23" spans="3:3">
      <c r="C23" s="406"/>
    </row>
    <row r="24" spans="3:3">
      <c r="C24" s="406"/>
    </row>
    <row r="25" spans="3:3">
      <c r="C25" s="406"/>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20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B3" sqref="B3:E4"/>
    </sheetView>
  </sheetViews>
  <sheetFormatPr defaultColWidth="9" defaultRowHeight="13.5" outlineLevelCol="4"/>
  <cols>
    <col min="1" max="1" width="37.75" style="382" customWidth="1"/>
    <col min="2" max="2" width="22" style="382" customWidth="1"/>
    <col min="3" max="4" width="23.875" style="382" customWidth="1"/>
    <col min="5" max="5" width="24.5" style="382" customWidth="1"/>
    <col min="6" max="256" width="9" style="382"/>
    <col min="257" max="16384" width="9" style="1"/>
  </cols>
  <sheetData>
    <row r="1" s="382" customFormat="1" ht="40.5" customHeight="1" spans="1:5">
      <c r="A1" s="383" t="s">
        <v>2708</v>
      </c>
      <c r="B1" s="383"/>
      <c r="C1" s="383"/>
      <c r="D1" s="383"/>
      <c r="E1" s="383"/>
    </row>
    <row r="2" s="382" customFormat="1" ht="17.1" customHeight="1" spans="1:5">
      <c r="A2" s="384"/>
      <c r="B2" s="384"/>
      <c r="C2" s="384"/>
      <c r="D2" s="385"/>
      <c r="E2" s="386" t="s">
        <v>1</v>
      </c>
    </row>
    <row r="3" s="1" customFormat="1" ht="24.95" customHeight="1" spans="1:5">
      <c r="A3" s="387" t="s">
        <v>3</v>
      </c>
      <c r="B3" s="387" t="s">
        <v>128</v>
      </c>
      <c r="C3" s="387" t="s">
        <v>5</v>
      </c>
      <c r="D3" s="388" t="s">
        <v>2709</v>
      </c>
      <c r="E3" s="389"/>
    </row>
    <row r="4" s="1" customFormat="1" ht="24.95" customHeight="1" spans="1:5">
      <c r="A4" s="390"/>
      <c r="B4" s="390"/>
      <c r="C4" s="390"/>
      <c r="D4" s="201" t="s">
        <v>2710</v>
      </c>
      <c r="E4" s="201" t="s">
        <v>2711</v>
      </c>
    </row>
    <row r="5" s="382" customFormat="1" ht="35.1" customHeight="1" spans="1:5">
      <c r="A5" s="391" t="s">
        <v>2684</v>
      </c>
      <c r="B5" s="392">
        <f>B6+B7+B8</f>
        <v>2335.16</v>
      </c>
      <c r="C5" s="392">
        <f>C6+C7+C8</f>
        <v>2117.76</v>
      </c>
      <c r="D5" s="393">
        <f t="shared" ref="D5:D10" si="0">C5-B5</f>
        <v>-217.4</v>
      </c>
      <c r="E5" s="394">
        <f t="shared" ref="E5:E10" si="1">D5/B5</f>
        <v>-0.0931</v>
      </c>
    </row>
    <row r="6" s="382" customFormat="1" ht="35.1" customHeight="1" spans="1:5">
      <c r="A6" s="188" t="s">
        <v>2712</v>
      </c>
      <c r="B6" s="392">
        <v>92.34</v>
      </c>
      <c r="C6" s="393">
        <v>92.34</v>
      </c>
      <c r="D6" s="393">
        <f t="shared" si="0"/>
        <v>0</v>
      </c>
      <c r="E6" s="394">
        <f t="shared" si="1"/>
        <v>0</v>
      </c>
    </row>
    <row r="7" s="382" customFormat="1" ht="35.1" customHeight="1" spans="1:5">
      <c r="A7" s="188" t="s">
        <v>2713</v>
      </c>
      <c r="B7" s="393">
        <v>1071.5</v>
      </c>
      <c r="C7" s="393">
        <v>856.6</v>
      </c>
      <c r="D7" s="393">
        <f t="shared" si="0"/>
        <v>-214.9</v>
      </c>
      <c r="E7" s="394">
        <f t="shared" si="1"/>
        <v>-0.2006</v>
      </c>
    </row>
    <row r="8" s="382" customFormat="1" ht="35.1" customHeight="1" spans="1:5">
      <c r="A8" s="188" t="s">
        <v>2714</v>
      </c>
      <c r="B8" s="392">
        <f>SUM(B9:B10)</f>
        <v>1171.32</v>
      </c>
      <c r="C8" s="392">
        <f>SUM(C9:C10)</f>
        <v>1168.82</v>
      </c>
      <c r="D8" s="393">
        <f t="shared" si="0"/>
        <v>-2.5</v>
      </c>
      <c r="E8" s="394">
        <f t="shared" si="1"/>
        <v>-0.0021</v>
      </c>
    </row>
    <row r="9" s="382" customFormat="1" ht="35.1" customHeight="1" spans="1:5">
      <c r="A9" s="189" t="s">
        <v>2715</v>
      </c>
      <c r="B9" s="392">
        <v>249.82</v>
      </c>
      <c r="C9" s="393">
        <v>249.82</v>
      </c>
      <c r="D9" s="393">
        <f t="shared" si="0"/>
        <v>0</v>
      </c>
      <c r="E9" s="394">
        <f t="shared" si="1"/>
        <v>0</v>
      </c>
    </row>
    <row r="10" s="382" customFormat="1" ht="35.1" customHeight="1" spans="1:5">
      <c r="A10" s="189" t="s">
        <v>2716</v>
      </c>
      <c r="B10" s="393">
        <v>921.5</v>
      </c>
      <c r="C10" s="393">
        <v>919</v>
      </c>
      <c r="D10" s="393">
        <f t="shared" si="0"/>
        <v>-2.5</v>
      </c>
      <c r="E10" s="394">
        <f t="shared" si="1"/>
        <v>-0.0027</v>
      </c>
    </row>
    <row r="11" s="382" customFormat="1" ht="258" customHeight="1" spans="1:5">
      <c r="A11" s="395" t="s">
        <v>2717</v>
      </c>
      <c r="B11" s="395"/>
      <c r="C11" s="395"/>
      <c r="D11" s="395"/>
      <c r="E11" s="395"/>
    </row>
  </sheetData>
  <mergeCells count="6">
    <mergeCell ref="A1:E1"/>
    <mergeCell ref="D3:E3"/>
    <mergeCell ref="A11:E11"/>
    <mergeCell ref="A3:A4"/>
    <mergeCell ref="B3:B4"/>
    <mergeCell ref="C3:C4"/>
  </mergeCells>
  <printOptions horizontalCentered="1"/>
  <pageMargins left="0.708333333333333" right="0.708333333333333" top="0.0388888888888889" bottom="0.0784722222222222" header="0.0388888888888889" footer="0.314583333333333"/>
  <pageSetup paperSize="9" scale="98" fitToWidth="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0"/>
  <sheetViews>
    <sheetView showGridLines="0" showZeros="0" zoomScale="115" zoomScaleNormal="115" workbookViewId="0">
      <pane xSplit="3" ySplit="4" topLeftCell="D32" activePane="bottomRight" state="frozen"/>
      <selection/>
      <selection pane="topRight"/>
      <selection pane="bottomLeft"/>
      <selection pane="bottomRight" activeCell="A1" sqref="A1:E1"/>
    </sheetView>
  </sheetViews>
  <sheetFormatPr defaultColWidth="9" defaultRowHeight="14.25" outlineLevelCol="4"/>
  <cols>
    <col min="1" max="1" width="20.625" style="192" customWidth="1"/>
    <col min="2" max="2" width="50.75" style="192" customWidth="1"/>
    <col min="3" max="4" width="20.625" style="192" customWidth="1"/>
    <col min="5" max="5" width="20.625" style="352" customWidth="1"/>
    <col min="6" max="6" width="9" style="192"/>
    <col min="7" max="7" width="21.1916666666667" style="192" customWidth="1"/>
    <col min="8" max="16355" width="9" style="192"/>
    <col min="16356" max="16356" width="45.625" style="192"/>
    <col min="16357" max="16384" width="9" style="192"/>
  </cols>
  <sheetData>
    <row r="1" ht="45" customHeight="1" spans="1:5">
      <c r="A1" s="353" t="s">
        <v>2718</v>
      </c>
      <c r="B1" s="353"/>
      <c r="C1" s="353"/>
      <c r="D1" s="353"/>
      <c r="E1" s="353"/>
    </row>
    <row r="2" s="350" customFormat="1" ht="20.1" customHeight="1" spans="1:5">
      <c r="A2" s="354"/>
      <c r="B2" s="355"/>
      <c r="C2" s="356"/>
      <c r="D2" s="355"/>
      <c r="E2" s="357" t="s">
        <v>1</v>
      </c>
    </row>
    <row r="3" s="351" customFormat="1" ht="45" customHeight="1" spans="1:5">
      <c r="A3" s="358" t="s">
        <v>2</v>
      </c>
      <c r="B3" s="359" t="s">
        <v>3</v>
      </c>
      <c r="C3" s="302" t="s">
        <v>4</v>
      </c>
      <c r="D3" s="302" t="s">
        <v>5</v>
      </c>
      <c r="E3" s="302" t="s">
        <v>6</v>
      </c>
    </row>
    <row r="4" s="351" customFormat="1" ht="36" customHeight="1" spans="1:5">
      <c r="A4" s="325" t="s">
        <v>2719</v>
      </c>
      <c r="B4" s="322" t="s">
        <v>2720</v>
      </c>
      <c r="C4" s="328"/>
      <c r="D4" s="328"/>
      <c r="E4" s="128"/>
    </row>
    <row r="5" ht="36" customHeight="1" spans="1:5">
      <c r="A5" s="325" t="s">
        <v>2721</v>
      </c>
      <c r="B5" s="322" t="s">
        <v>2722</v>
      </c>
      <c r="C5" s="328"/>
      <c r="D5" s="328"/>
      <c r="E5" s="128"/>
    </row>
    <row r="6" ht="36" customHeight="1" spans="1:5">
      <c r="A6" s="325" t="s">
        <v>2723</v>
      </c>
      <c r="B6" s="322" t="s">
        <v>2724</v>
      </c>
      <c r="C6" s="328"/>
      <c r="D6" s="328"/>
      <c r="E6" s="128"/>
    </row>
    <row r="7" ht="36" customHeight="1" spans="1:5">
      <c r="A7" s="325" t="s">
        <v>2725</v>
      </c>
      <c r="B7" s="322" t="s">
        <v>2726</v>
      </c>
      <c r="C7" s="328"/>
      <c r="D7" s="328"/>
      <c r="E7" s="128"/>
    </row>
    <row r="8" ht="36" customHeight="1" spans="1:5">
      <c r="A8" s="325" t="s">
        <v>2727</v>
      </c>
      <c r="B8" s="322" t="s">
        <v>2728</v>
      </c>
      <c r="C8" s="328"/>
      <c r="D8" s="328"/>
      <c r="E8" s="128"/>
    </row>
    <row r="9" ht="36" customHeight="1" spans="1:5">
      <c r="A9" s="325" t="s">
        <v>2729</v>
      </c>
      <c r="B9" s="322" t="s">
        <v>2730</v>
      </c>
      <c r="C9" s="328"/>
      <c r="D9" s="328"/>
      <c r="E9" s="128"/>
    </row>
    <row r="10" ht="36" customHeight="1" spans="1:5">
      <c r="A10" s="325" t="s">
        <v>2731</v>
      </c>
      <c r="B10" s="322" t="s">
        <v>2732</v>
      </c>
      <c r="C10" s="328">
        <f>SUBTOTAL(9,C11:C15)</f>
        <v>33836</v>
      </c>
      <c r="D10" s="328">
        <f>SUBTOTAL(9,D11:D15)</f>
        <v>70000</v>
      </c>
      <c r="E10" s="128">
        <v>1.069</v>
      </c>
    </row>
    <row r="11" ht="36" customHeight="1" spans="1:5">
      <c r="A11" s="325" t="s">
        <v>2733</v>
      </c>
      <c r="B11" s="324" t="s">
        <v>2734</v>
      </c>
      <c r="C11" s="326">
        <v>31510</v>
      </c>
      <c r="D11" s="326">
        <v>69200</v>
      </c>
      <c r="E11" s="128">
        <v>1.196</v>
      </c>
    </row>
    <row r="12" ht="36" customHeight="1" spans="1:5">
      <c r="A12" s="325" t="s">
        <v>2735</v>
      </c>
      <c r="B12" s="324" t="s">
        <v>2736</v>
      </c>
      <c r="C12" s="326">
        <v>59</v>
      </c>
      <c r="D12" s="326">
        <v>800</v>
      </c>
      <c r="E12" s="128">
        <v>12.559</v>
      </c>
    </row>
    <row r="13" ht="36" customHeight="1" spans="1:5">
      <c r="A13" s="325" t="s">
        <v>2737</v>
      </c>
      <c r="B13" s="324" t="s">
        <v>2738</v>
      </c>
      <c r="C13" s="326">
        <v>2267</v>
      </c>
      <c r="D13" s="326"/>
      <c r="E13" s="128">
        <v>-1</v>
      </c>
    </row>
    <row r="14" ht="36" customHeight="1" spans="1:5">
      <c r="A14" s="325" t="s">
        <v>2739</v>
      </c>
      <c r="B14" s="324" t="s">
        <v>2740</v>
      </c>
      <c r="C14" s="326"/>
      <c r="D14" s="326"/>
      <c r="E14" s="128"/>
    </row>
    <row r="15" ht="36" customHeight="1" spans="1:5">
      <c r="A15" s="325" t="s">
        <v>2741</v>
      </c>
      <c r="B15" s="324" t="s">
        <v>2742</v>
      </c>
      <c r="C15" s="326"/>
      <c r="D15" s="326"/>
      <c r="E15" s="128"/>
    </row>
    <row r="16" ht="36" customHeight="1" spans="1:5">
      <c r="A16" s="360" t="s">
        <v>2743</v>
      </c>
      <c r="B16" s="361" t="s">
        <v>2744</v>
      </c>
      <c r="C16" s="328"/>
      <c r="D16" s="328"/>
      <c r="E16" s="128"/>
    </row>
    <row r="17" ht="36" customHeight="1" spans="1:5">
      <c r="A17" s="360" t="s">
        <v>2745</v>
      </c>
      <c r="B17" s="361" t="s">
        <v>2746</v>
      </c>
      <c r="C17" s="328">
        <f>SUBTOTAL(9,C18:C19)</f>
        <v>101</v>
      </c>
      <c r="D17" s="328">
        <f>SUBTOTAL(9,D18:D19)</f>
        <v>120</v>
      </c>
      <c r="E17" s="128">
        <v>0.188</v>
      </c>
    </row>
    <row r="18" ht="36" customHeight="1" spans="1:5">
      <c r="A18" s="360" t="s">
        <v>2747</v>
      </c>
      <c r="B18" s="239" t="s">
        <v>2748</v>
      </c>
      <c r="C18" s="326">
        <v>78</v>
      </c>
      <c r="D18" s="326">
        <v>90</v>
      </c>
      <c r="E18" s="128">
        <v>0.154</v>
      </c>
    </row>
    <row r="19" ht="36" customHeight="1" spans="1:5">
      <c r="A19" s="360" t="s">
        <v>2749</v>
      </c>
      <c r="B19" s="239" t="s">
        <v>2750</v>
      </c>
      <c r="C19" s="326">
        <v>23</v>
      </c>
      <c r="D19" s="326">
        <v>30</v>
      </c>
      <c r="E19" s="128">
        <v>0.304</v>
      </c>
    </row>
    <row r="20" ht="36" customHeight="1" spans="1:5">
      <c r="A20" s="360" t="s">
        <v>2751</v>
      </c>
      <c r="B20" s="361" t="s">
        <v>2752</v>
      </c>
      <c r="C20" s="328">
        <v>530</v>
      </c>
      <c r="D20" s="328">
        <v>500</v>
      </c>
      <c r="E20" s="128">
        <v>-0.057</v>
      </c>
    </row>
    <row r="21" ht="36" customHeight="1" spans="1:5">
      <c r="A21" s="360" t="s">
        <v>2753</v>
      </c>
      <c r="B21" s="361" t="s">
        <v>2754</v>
      </c>
      <c r="C21" s="328"/>
      <c r="D21" s="328"/>
      <c r="E21" s="128"/>
    </row>
    <row r="22" ht="36" customHeight="1" spans="1:5">
      <c r="A22" s="360" t="s">
        <v>2755</v>
      </c>
      <c r="B22" s="361" t="s">
        <v>2756</v>
      </c>
      <c r="C22" s="328"/>
      <c r="D22" s="328"/>
      <c r="E22" s="128"/>
    </row>
    <row r="23" ht="36" customHeight="1" spans="1:5">
      <c r="A23" s="325" t="s">
        <v>2757</v>
      </c>
      <c r="B23" s="322" t="s">
        <v>2758</v>
      </c>
      <c r="C23" s="328"/>
      <c r="D23" s="328"/>
      <c r="E23" s="128"/>
    </row>
    <row r="24" ht="36" customHeight="1" spans="1:5">
      <c r="A24" s="325" t="s">
        <v>2759</v>
      </c>
      <c r="B24" s="322" t="s">
        <v>2760</v>
      </c>
      <c r="C24" s="328">
        <v>404</v>
      </c>
      <c r="D24" s="328">
        <v>500</v>
      </c>
      <c r="E24" s="128">
        <v>0.238</v>
      </c>
    </row>
    <row r="25" ht="36" customHeight="1" spans="1:5">
      <c r="A25" s="325" t="s">
        <v>2761</v>
      </c>
      <c r="B25" s="322" t="s">
        <v>2762</v>
      </c>
      <c r="C25" s="328"/>
      <c r="D25" s="328"/>
      <c r="E25" s="128"/>
    </row>
    <row r="26" ht="36" customHeight="1" spans="1:5">
      <c r="A26" s="325" t="s">
        <v>2763</v>
      </c>
      <c r="B26" s="322" t="s">
        <v>2764</v>
      </c>
      <c r="C26" s="328"/>
      <c r="D26" s="328"/>
      <c r="E26" s="128"/>
    </row>
    <row r="27" ht="36" customHeight="1" spans="1:5">
      <c r="A27" s="325" t="s">
        <v>2765</v>
      </c>
      <c r="B27" s="322" t="s">
        <v>2766</v>
      </c>
      <c r="C27" s="328">
        <v>421</v>
      </c>
      <c r="D27" s="328">
        <v>5530</v>
      </c>
      <c r="E27" s="128">
        <v>12.135</v>
      </c>
    </row>
    <row r="28" ht="36" customHeight="1" spans="1:5">
      <c r="A28" s="325"/>
      <c r="B28" s="324"/>
      <c r="C28" s="326"/>
      <c r="D28" s="326"/>
      <c r="E28" s="128"/>
    </row>
    <row r="29" ht="36" customHeight="1" spans="1:5">
      <c r="A29" s="331"/>
      <c r="B29" s="332" t="s">
        <v>2767</v>
      </c>
      <c r="C29" s="328">
        <f>C4+C5+C6+C7+C8+C9+C10+C16+C17+C20+C21+C22+C23+C24+C25+C26+C27</f>
        <v>35292</v>
      </c>
      <c r="D29" s="328">
        <f>D4+D5+D6+D7+D8+D9+D10+D16+D17+D20+D21+D22+D23+D24+D25+D26+D27</f>
        <v>76650</v>
      </c>
      <c r="E29" s="128">
        <v>1.172</v>
      </c>
    </row>
    <row r="30" ht="36" customHeight="1" spans="1:5">
      <c r="A30" s="362">
        <v>105</v>
      </c>
      <c r="B30" s="363" t="s">
        <v>2768</v>
      </c>
      <c r="C30" s="335">
        <v>162300</v>
      </c>
      <c r="D30" s="364">
        <v>25440</v>
      </c>
      <c r="E30" s="128">
        <v>-0.843</v>
      </c>
    </row>
    <row r="31" ht="36" customHeight="1" spans="1:5">
      <c r="A31" s="365">
        <v>110</v>
      </c>
      <c r="B31" s="366" t="s">
        <v>59</v>
      </c>
      <c r="C31" s="335">
        <f>C32</f>
        <v>6470</v>
      </c>
      <c r="D31" s="335">
        <f>D32</f>
        <v>2641</v>
      </c>
      <c r="E31" s="128">
        <v>-0.592</v>
      </c>
    </row>
    <row r="32" ht="36" customHeight="1" spans="1:5">
      <c r="A32" s="365">
        <v>11004</v>
      </c>
      <c r="B32" s="367" t="s">
        <v>2769</v>
      </c>
      <c r="C32" s="335">
        <f>SUM(C33:C34)</f>
        <v>6470</v>
      </c>
      <c r="D32" s="335">
        <f>SUM(D33:D34)</f>
        <v>2641</v>
      </c>
      <c r="E32" s="128">
        <v>-0.592</v>
      </c>
    </row>
    <row r="33" ht="36" customHeight="1" spans="1:5">
      <c r="A33" s="368">
        <v>1100402</v>
      </c>
      <c r="B33" s="369" t="s">
        <v>2770</v>
      </c>
      <c r="C33" s="379">
        <v>6470</v>
      </c>
      <c r="D33" s="342">
        <v>2641</v>
      </c>
      <c r="E33" s="128">
        <v>-0.592</v>
      </c>
    </row>
    <row r="34" ht="36" customHeight="1" spans="1:5">
      <c r="A34" s="368">
        <v>1100403</v>
      </c>
      <c r="B34" s="370" t="s">
        <v>2771</v>
      </c>
      <c r="C34" s="379"/>
      <c r="D34" s="342"/>
      <c r="E34" s="128"/>
    </row>
    <row r="35" ht="36" customHeight="1" spans="1:5">
      <c r="A35" s="368">
        <v>11008</v>
      </c>
      <c r="B35" s="369" t="s">
        <v>62</v>
      </c>
      <c r="C35" s="379">
        <v>3921</v>
      </c>
      <c r="D35" s="342">
        <v>15</v>
      </c>
      <c r="E35" s="128">
        <v>-0.996</v>
      </c>
    </row>
    <row r="36" ht="36" customHeight="1" spans="1:5">
      <c r="A36" s="368">
        <v>11009</v>
      </c>
      <c r="B36" s="369" t="s">
        <v>63</v>
      </c>
      <c r="C36" s="379">
        <v>6599</v>
      </c>
      <c r="D36" s="342">
        <v>33463</v>
      </c>
      <c r="E36" s="128">
        <v>4.071</v>
      </c>
    </row>
    <row r="37" ht="36" customHeight="1" spans="1:5">
      <c r="A37" s="371"/>
      <c r="B37" s="372" t="s">
        <v>66</v>
      </c>
      <c r="C37" s="335">
        <f>SUBTOTAL(9,C29:C31,C35,C36)</f>
        <v>214582</v>
      </c>
      <c r="D37" s="335">
        <f>SUBTOTAL(9,D29:D31,D35,D36)</f>
        <v>138209</v>
      </c>
      <c r="E37" s="128">
        <v>-0.356</v>
      </c>
    </row>
    <row r="38" spans="3:4">
      <c r="C38" s="381"/>
      <c r="D38" s="381"/>
    </row>
    <row r="40" spans="3:4">
      <c r="C40" s="381"/>
      <c r="D40" s="381"/>
    </row>
    <row r="42" spans="3:4">
      <c r="C42" s="381"/>
      <c r="D42" s="381"/>
    </row>
    <row r="43" spans="3:4">
      <c r="C43" s="381"/>
      <c r="D43" s="381"/>
    </row>
    <row r="45" spans="3:4">
      <c r="C45" s="381"/>
      <c r="D45" s="381"/>
    </row>
    <row r="46" spans="3:4">
      <c r="C46" s="381"/>
      <c r="D46" s="381"/>
    </row>
    <row r="47" spans="3:4">
      <c r="C47" s="381"/>
      <c r="D47" s="381"/>
    </row>
    <row r="48" spans="3:4">
      <c r="C48" s="381"/>
      <c r="D48" s="381"/>
    </row>
    <row r="50" spans="3:4">
      <c r="C50" s="381"/>
      <c r="D50" s="381"/>
    </row>
  </sheetData>
  <mergeCells count="1">
    <mergeCell ref="A1:E1"/>
  </mergeCells>
  <conditionalFormatting sqref="B30">
    <cfRule type="expression" dxfId="1" priority="25" stopIfTrue="1">
      <formula>"len($A:$A)=3"</formula>
    </cfRule>
  </conditionalFormatting>
  <conditionalFormatting sqref="B32">
    <cfRule type="expression" dxfId="1" priority="16" stopIfTrue="1">
      <formula>"len($A:$A)=3"</formula>
    </cfRule>
  </conditionalFormatting>
  <conditionalFormatting sqref="B34">
    <cfRule type="expression" dxfId="1" priority="15" stopIfTrue="1">
      <formula>"len($A:$A)=3"</formula>
    </cfRule>
  </conditionalFormatting>
  <conditionalFormatting sqref="D35">
    <cfRule type="expression" dxfId="1" priority="5" stopIfTrue="1">
      <formula>"len($A:$A)=3"</formula>
    </cfRule>
  </conditionalFormatting>
  <conditionalFormatting sqref="E4:E37">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C30:C34 D31:D34">
    <cfRule type="expression" dxfId="1" priority="24" stopIfTrue="1">
      <formula>"len($A:$A)=3"</formula>
    </cfRule>
  </conditionalFormatting>
  <conditionalFormatting sqref="D30 D33:D34">
    <cfRule type="expression" dxfId="1" priority="21" stopIfTrue="1">
      <formula>"len($A:$A)=3"</formula>
    </cfRule>
  </conditionalFormatting>
  <conditionalFormatting sqref="B31 B33">
    <cfRule type="expression" dxfId="1" priority="18" stopIfTrue="1">
      <formula>"len($A:$A)=3"</formula>
    </cfRule>
  </conditionalFormatting>
  <conditionalFormatting sqref="C35 D35">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1-1石林彝族自治县一般公共预算收入情况表</vt:lpstr>
      <vt:lpstr>1-2石林彝族自治县一般公共预算支出情况表</vt:lpstr>
      <vt:lpstr>1-3县本级一般公共预算收入情况表</vt:lpstr>
      <vt:lpstr>1-4县本级一般公共预算支出情况表（公开到项级）</vt:lpstr>
      <vt:lpstr>1-5县本级一般公共预算基本支出情况表（公开到款级）</vt:lpstr>
      <vt:lpstr>1-6县本级一般公共预算支出表(州、市对下转移支付项目)</vt:lpstr>
      <vt:lpstr>1-7石林彝族自治县分地区税收返还和转移支付预算表</vt:lpstr>
      <vt:lpstr>1-8石林彝族自治县县本级“三公”经费预算财政拨款情况统计表</vt:lpstr>
      <vt:lpstr>2-1石林彝族自治县政府性基金预算收入情况表</vt:lpstr>
      <vt:lpstr>2-2石林彝族自治县政府性基金预算支出情况表</vt:lpstr>
      <vt:lpstr>2-3县本级政府性基金预算收入情况表</vt:lpstr>
      <vt:lpstr>2-4县本级政府性基金预算支出情况表（公开到项级）</vt:lpstr>
      <vt:lpstr>2-5县本级政府性基金支出表(州、市对下转移支付)</vt:lpstr>
      <vt:lpstr>3-1石林彝族自治县国有资本经营收入预算情况表</vt:lpstr>
      <vt:lpstr>3-2石林彝族自治县国有资本经营支出预算情况表</vt:lpstr>
      <vt:lpstr>3-3县本级国有资本经营收入预算情况表</vt:lpstr>
      <vt:lpstr>3-4县本级国有资本经营支出预算情况表（公开到项级）</vt:lpstr>
      <vt:lpstr>3-5 石林彝族自治县国有资本经营预算转移支付表 （分地区）</vt:lpstr>
      <vt:lpstr>3-6 国有资本经营预算转移支付表（分项目）</vt:lpstr>
      <vt:lpstr>4-1石林彝族自治县社会保险基金收入预算情况表</vt:lpstr>
      <vt:lpstr>4-2石林彝族自治县社会保险基金支出预算情况表</vt:lpstr>
      <vt:lpstr>4-3县本级社会保险基金收入预算情况表</vt:lpstr>
      <vt:lpstr>4-4县本级社会保险基金支出预算情况表</vt:lpstr>
      <vt:lpstr>5-1   2021年地方政府债务限额及余额预算情况表</vt:lpstr>
      <vt:lpstr>5-2  2021年地方政府一般债务余额情况表</vt:lpstr>
      <vt:lpstr>5-3  本级2021年地方政府一般债务余额情况表</vt:lpstr>
      <vt:lpstr>5-4 2021年地方政府专项债务余额情况表</vt:lpstr>
      <vt:lpstr>5-5 本级2021年地方政府专项债务余额情况表（本级）</vt:lpstr>
      <vt:lpstr>5-6 地方政府债券发行及还本付息情况表</vt:lpstr>
      <vt:lpstr>5-7 2022年本级政府专项债务限额和余额情况表</vt:lpstr>
      <vt:lpstr>5-8 2022年年初新增地方政府债券资金安排表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pc-slczn</cp:lastModifiedBy>
  <dcterms:created xsi:type="dcterms:W3CDTF">2006-09-16T00:00:00Z</dcterms:created>
  <cp:lastPrinted>2021-01-26T02:49:00Z</cp:lastPrinted>
  <dcterms:modified xsi:type="dcterms:W3CDTF">2022-01-28T08:08:28Z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